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D:\Fire\"/>
    </mc:Choice>
  </mc:AlternateContent>
  <xr:revisionPtr revIDLastSave="0" documentId="13_ncr:1_{21F5FABA-9DFE-4946-85DE-E9FEC38F7752}" xr6:coauthVersionLast="47" xr6:coauthVersionMax="47" xr10:uidLastSave="{00000000-0000-0000-0000-000000000000}"/>
  <bookViews>
    <workbookView xWindow="-120" yWindow="-120" windowWidth="29040" windowHeight="15720" xr2:uid="{D74C07BE-314A-4C25-AB50-39114FB08A50}"/>
  </bookViews>
  <sheets>
    <sheet name="Budget" sheetId="6" r:id="rId1"/>
    <sheet name="Monthly Main" sheetId="5" r:id="rId2"/>
    <sheet name="Chief Monthly" sheetId="9" r:id="rId3"/>
    <sheet name="ExportedTransactions Main" sheetId="1" r:id="rId4"/>
    <sheet name="Exported Transactions Cheif" sheetId="8" r:id="rId5"/>
    <sheet name="Data Validation" sheetId="4" r:id="rId6"/>
  </sheets>
  <definedNames>
    <definedName name="_xlnm._FilterDatabase" localSheetId="0" hidden="1">Budget!$A$9:$A$23</definedName>
    <definedName name="_xlnm._FilterDatabase" localSheetId="4" hidden="1">'Exported Transactions Cheif'!$A$1:$J$62</definedName>
    <definedName name="_xlnm._FilterDatabase" localSheetId="3" hidden="1">'ExportedTransactions Main'!$A$1:$J$118</definedName>
  </definedNames>
  <calcPr calcId="191029"/>
  <pivotCaches>
    <pivotCache cacheId="4" r:id="rId7"/>
    <pivotCache cacheId="5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A20" i="8"/>
  <c r="A115" i="1"/>
  <c r="A113" i="1"/>
  <c r="A104" i="1"/>
  <c r="A83" i="1"/>
  <c r="A76" i="1"/>
  <c r="A25" i="1"/>
  <c r="A24" i="1"/>
  <c r="A23" i="1"/>
  <c r="C25" i="1"/>
  <c r="C115" i="1"/>
  <c r="C113" i="1"/>
  <c r="C104" i="1"/>
  <c r="C76" i="1"/>
  <c r="C83" i="1"/>
  <c r="I8" i="6"/>
  <c r="I3" i="6"/>
  <c r="D30" i="6"/>
  <c r="C30" i="6"/>
  <c r="B2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9" i="6"/>
  <c r="D6" i="6"/>
  <c r="D4" i="6"/>
  <c r="D5" i="6"/>
  <c r="B15" i="8"/>
  <c r="A15" i="8"/>
  <c r="B12" i="8"/>
  <c r="A12" i="8"/>
  <c r="B14" i="8"/>
  <c r="A14" i="8"/>
  <c r="B7" i="8"/>
  <c r="A7" i="8"/>
  <c r="B8" i="8"/>
  <c r="A8" i="8"/>
  <c r="B16" i="8"/>
  <c r="A16" i="8"/>
  <c r="B2" i="8"/>
  <c r="A2" i="8"/>
  <c r="B9" i="8"/>
  <c r="A9" i="8"/>
  <c r="B10" i="8"/>
  <c r="A10" i="8"/>
  <c r="B17" i="8"/>
  <c r="A17" i="8"/>
  <c r="B18" i="8"/>
  <c r="A18" i="8"/>
  <c r="B13" i="8"/>
  <c r="A13" i="8"/>
  <c r="B11" i="8"/>
  <c r="A11" i="8"/>
  <c r="B19" i="8"/>
  <c r="B3" i="8"/>
  <c r="A3" i="8"/>
  <c r="B5" i="8"/>
  <c r="A5" i="8"/>
  <c r="B4" i="8"/>
  <c r="A4" i="8"/>
  <c r="B6" i="8"/>
  <c r="A6" i="8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9" i="6"/>
  <c r="C6" i="6"/>
  <c r="F6" i="6" s="1"/>
  <c r="C4" i="6"/>
  <c r="F4" i="6" s="1"/>
  <c r="C5" i="6"/>
  <c r="F5" i="6" s="1"/>
  <c r="B8" i="6"/>
  <c r="B3" i="6"/>
  <c r="C42" i="1"/>
  <c r="C35" i="1"/>
  <c r="C84" i="1"/>
  <c r="C85" i="1"/>
  <c r="C86" i="1"/>
  <c r="C87" i="1"/>
  <c r="C88" i="1"/>
  <c r="C89" i="1"/>
  <c r="C90" i="1"/>
  <c r="C91" i="1"/>
  <c r="C92" i="1"/>
  <c r="C93" i="1"/>
  <c r="C77" i="1"/>
  <c r="C78" i="1"/>
  <c r="C79" i="1"/>
  <c r="C80" i="1"/>
  <c r="C81" i="1"/>
  <c r="C82" i="1"/>
  <c r="C27" i="1"/>
  <c r="C26" i="1"/>
  <c r="C94" i="1"/>
  <c r="C95" i="1"/>
  <c r="C96" i="1"/>
  <c r="C97" i="1"/>
  <c r="C99" i="1"/>
  <c r="C98" i="1"/>
  <c r="C100" i="1"/>
  <c r="C101" i="1"/>
  <c r="C102" i="1"/>
  <c r="C103" i="1"/>
  <c r="C105" i="1"/>
  <c r="C106" i="1"/>
  <c r="C107" i="1"/>
  <c r="C108" i="1"/>
  <c r="C109" i="1"/>
  <c r="C110" i="1"/>
  <c r="C111" i="1"/>
  <c r="C112" i="1"/>
  <c r="C33" i="1"/>
  <c r="C28" i="1"/>
  <c r="C29" i="1"/>
  <c r="C30" i="1"/>
  <c r="C114" i="1"/>
  <c r="C116" i="1"/>
  <c r="C117" i="1"/>
  <c r="C118" i="1"/>
  <c r="C119" i="1"/>
  <c r="C120" i="1"/>
  <c r="C121" i="1"/>
  <c r="C122" i="1"/>
  <c r="C123" i="1"/>
  <c r="C32" i="1"/>
  <c r="C9" i="1"/>
  <c r="C10" i="1"/>
  <c r="C18" i="1"/>
  <c r="C31" i="1"/>
  <c r="C39" i="1"/>
  <c r="C37" i="1"/>
  <c r="C38" i="1"/>
  <c r="C40" i="1"/>
  <c r="C36" i="1"/>
  <c r="C43" i="1"/>
  <c r="C45" i="1"/>
  <c r="C41" i="1"/>
  <c r="C46" i="1"/>
  <c r="C47" i="1"/>
  <c r="C48" i="1"/>
  <c r="C53" i="1"/>
  <c r="C51" i="1"/>
  <c r="C52" i="1"/>
  <c r="C49" i="1"/>
  <c r="C50" i="1"/>
  <c r="C60" i="1"/>
  <c r="C58" i="1"/>
  <c r="C59" i="1"/>
  <c r="C54" i="1"/>
  <c r="C55" i="1"/>
  <c r="C56" i="1"/>
  <c r="C57" i="1"/>
  <c r="C61" i="1"/>
  <c r="C62" i="1"/>
  <c r="C63" i="1"/>
  <c r="C64" i="1"/>
  <c r="C65" i="1"/>
  <c r="C66" i="1"/>
  <c r="C67" i="1"/>
  <c r="C68" i="1"/>
  <c r="C71" i="1"/>
  <c r="C69" i="1"/>
  <c r="C70" i="1"/>
  <c r="C75" i="1"/>
  <c r="C74" i="1"/>
  <c r="C72" i="1"/>
  <c r="C73" i="1"/>
  <c r="C34" i="1"/>
  <c r="A112" i="1"/>
  <c r="A22" i="1"/>
  <c r="A74" i="1"/>
  <c r="A72" i="1"/>
  <c r="A73" i="1"/>
  <c r="A103" i="1"/>
  <c r="A27" i="1"/>
  <c r="A82" i="1"/>
  <c r="A93" i="1"/>
  <c r="A121" i="1"/>
  <c r="A20" i="1"/>
  <c r="A111" i="1"/>
  <c r="A21" i="1"/>
  <c r="A102" i="1"/>
  <c r="A92" i="1"/>
  <c r="A81" i="1"/>
  <c r="A71" i="1"/>
  <c r="A69" i="1"/>
  <c r="A70" i="1"/>
  <c r="A110" i="1"/>
  <c r="A101" i="1"/>
  <c r="A91" i="1"/>
  <c r="A116" i="1"/>
  <c r="A19" i="1"/>
  <c r="A80" i="1"/>
  <c r="A17" i="1"/>
  <c r="A109" i="1"/>
  <c r="A67" i="1"/>
  <c r="A68" i="1"/>
  <c r="A18" i="1"/>
  <c r="A90" i="1"/>
  <c r="A123" i="1"/>
  <c r="A61" i="1"/>
  <c r="A62" i="1"/>
  <c r="A63" i="1"/>
  <c r="A64" i="1"/>
  <c r="A65" i="1"/>
  <c r="A66" i="1"/>
  <c r="A108" i="1"/>
  <c r="A100" i="1"/>
  <c r="A89" i="1"/>
  <c r="A118" i="1"/>
  <c r="A60" i="1"/>
  <c r="A58" i="1"/>
  <c r="A59" i="1"/>
  <c r="A79" i="1"/>
  <c r="A99" i="1"/>
  <c r="A107" i="1"/>
  <c r="A98" i="1"/>
  <c r="A14" i="1"/>
  <c r="A15" i="1"/>
  <c r="A16" i="1"/>
  <c r="A54" i="1"/>
  <c r="A55" i="1"/>
  <c r="A56" i="1"/>
  <c r="A88" i="1"/>
  <c r="A57" i="1"/>
  <c r="A10" i="1"/>
  <c r="A122" i="1"/>
  <c r="A11" i="1"/>
  <c r="A106" i="1"/>
  <c r="A53" i="1"/>
  <c r="A51" i="1"/>
  <c r="A52" i="1"/>
  <c r="A13" i="1"/>
  <c r="A49" i="1"/>
  <c r="A50" i="1"/>
  <c r="A97" i="1"/>
  <c r="A87" i="1"/>
  <c r="A117" i="1"/>
  <c r="A12" i="1"/>
  <c r="A78" i="1"/>
  <c r="A26" i="1"/>
  <c r="A46" i="1"/>
  <c r="A47" i="1"/>
  <c r="A32" i="1"/>
  <c r="A9" i="1"/>
  <c r="A35" i="1"/>
  <c r="A33" i="1"/>
  <c r="A96" i="1"/>
  <c r="A48" i="1"/>
  <c r="A86" i="1"/>
  <c r="A30" i="1"/>
  <c r="A120" i="1"/>
  <c r="A34" i="1"/>
  <c r="A44" i="1"/>
  <c r="A43" i="1"/>
  <c r="A8" i="1"/>
  <c r="A6" i="1"/>
  <c r="A29" i="1"/>
  <c r="A95" i="1"/>
  <c r="A42" i="1"/>
  <c r="A45" i="1"/>
  <c r="A7" i="1"/>
  <c r="A41" i="1"/>
  <c r="A77" i="1"/>
  <c r="A5" i="1"/>
  <c r="A85" i="1"/>
  <c r="A119" i="1"/>
  <c r="A4" i="1"/>
  <c r="A39" i="1"/>
  <c r="A3" i="1"/>
  <c r="A37" i="1"/>
  <c r="A38" i="1"/>
  <c r="A28" i="1"/>
  <c r="A40" i="1"/>
  <c r="A94" i="1"/>
  <c r="A2" i="1"/>
  <c r="A31" i="1"/>
  <c r="A84" i="1"/>
  <c r="A114" i="1"/>
  <c r="A36" i="1"/>
  <c r="A75" i="1"/>
  <c r="B75" i="1"/>
  <c r="B11" i="1"/>
  <c r="B106" i="1"/>
  <c r="B53" i="1"/>
  <c r="B51" i="1"/>
  <c r="B52" i="1"/>
  <c r="B13" i="1"/>
  <c r="B49" i="1"/>
  <c r="B50" i="1"/>
  <c r="B97" i="1"/>
  <c r="B87" i="1"/>
  <c r="B117" i="1"/>
  <c r="B12" i="1"/>
  <c r="B78" i="1"/>
  <c r="B26" i="1"/>
  <c r="B46" i="1"/>
  <c r="B47" i="1"/>
  <c r="B32" i="1"/>
  <c r="B9" i="1"/>
  <c r="B35" i="1"/>
  <c r="B33" i="1"/>
  <c r="B96" i="1"/>
  <c r="B48" i="1"/>
  <c r="B86" i="1"/>
  <c r="B30" i="1"/>
  <c r="B120" i="1"/>
  <c r="B34" i="1"/>
  <c r="B44" i="1"/>
  <c r="B43" i="1"/>
  <c r="B8" i="1"/>
  <c r="B6" i="1"/>
  <c r="B29" i="1"/>
  <c r="B95" i="1"/>
  <c r="B42" i="1"/>
  <c r="B45" i="1"/>
  <c r="B7" i="1"/>
  <c r="B41" i="1"/>
  <c r="B77" i="1"/>
  <c r="B5" i="1"/>
  <c r="B85" i="1"/>
  <c r="B119" i="1"/>
  <c r="B4" i="1"/>
  <c r="B39" i="1"/>
  <c r="B3" i="1"/>
  <c r="B37" i="1"/>
  <c r="B38" i="1"/>
  <c r="B28" i="1"/>
  <c r="B40" i="1"/>
  <c r="B94" i="1"/>
  <c r="B2" i="1"/>
  <c r="B31" i="1"/>
  <c r="B84" i="1"/>
  <c r="B114" i="1"/>
  <c r="B36" i="1"/>
  <c r="B112" i="1"/>
  <c r="B22" i="1"/>
  <c r="B74" i="1"/>
  <c r="B72" i="1"/>
  <c r="B73" i="1"/>
  <c r="B103" i="1"/>
  <c r="B27" i="1"/>
  <c r="B82" i="1"/>
  <c r="B93" i="1"/>
  <c r="B121" i="1"/>
  <c r="B20" i="1"/>
  <c r="B111" i="1"/>
  <c r="B21" i="1"/>
  <c r="B102" i="1"/>
  <c r="B92" i="1"/>
  <c r="B81" i="1"/>
  <c r="B71" i="1"/>
  <c r="B69" i="1"/>
  <c r="B70" i="1"/>
  <c r="B110" i="1"/>
  <c r="B101" i="1"/>
  <c r="B91" i="1"/>
  <c r="B116" i="1"/>
  <c r="B19" i="1"/>
  <c r="B80" i="1"/>
  <c r="B17" i="1"/>
  <c r="B109" i="1"/>
  <c r="B67" i="1"/>
  <c r="B68" i="1"/>
  <c r="B18" i="1"/>
  <c r="B90" i="1"/>
  <c r="B123" i="1"/>
  <c r="B124" i="1"/>
  <c r="B61" i="1"/>
  <c r="B62" i="1"/>
  <c r="B63" i="1"/>
  <c r="B64" i="1"/>
  <c r="B65" i="1"/>
  <c r="B66" i="1"/>
  <c r="B108" i="1"/>
  <c r="B100" i="1"/>
  <c r="B89" i="1"/>
  <c r="B118" i="1"/>
  <c r="B60" i="1"/>
  <c r="B58" i="1"/>
  <c r="B59" i="1"/>
  <c r="B79" i="1"/>
  <c r="B105" i="1"/>
  <c r="B99" i="1"/>
  <c r="B107" i="1"/>
  <c r="B98" i="1"/>
  <c r="B14" i="1"/>
  <c r="B15" i="1"/>
  <c r="B16" i="1"/>
  <c r="B54" i="1"/>
  <c r="B55" i="1"/>
  <c r="B56" i="1"/>
  <c r="B88" i="1"/>
  <c r="B57" i="1"/>
  <c r="B10" i="1"/>
  <c r="B122" i="1"/>
  <c r="E27" i="6" l="1"/>
  <c r="F27" i="6" s="1"/>
  <c r="E21" i="6"/>
  <c r="F21" i="6" s="1"/>
  <c r="E19" i="6"/>
  <c r="F19" i="6" s="1"/>
  <c r="E13" i="6"/>
  <c r="F13" i="6" s="1"/>
  <c r="E11" i="6"/>
  <c r="F11" i="6" s="1"/>
  <c r="E9" i="6"/>
  <c r="F9" i="6" s="1"/>
  <c r="E4" i="6"/>
  <c r="E22" i="6"/>
  <c r="F22" i="6" s="1"/>
  <c r="E14" i="6"/>
  <c r="F14" i="6" s="1"/>
  <c r="E20" i="6"/>
  <c r="F20" i="6" s="1"/>
  <c r="E12" i="6"/>
  <c r="F12" i="6" s="1"/>
  <c r="E6" i="6"/>
  <c r="E26" i="6"/>
  <c r="F26" i="6" s="1"/>
  <c r="E18" i="6"/>
  <c r="F18" i="6" s="1"/>
  <c r="E10" i="6"/>
  <c r="F10" i="6" s="1"/>
  <c r="E25" i="6"/>
  <c r="F25" i="6" s="1"/>
  <c r="E17" i="6"/>
  <c r="F17" i="6" s="1"/>
  <c r="E24" i="6"/>
  <c r="F24" i="6" s="1"/>
  <c r="E16" i="6"/>
  <c r="F16" i="6" s="1"/>
  <c r="E5" i="6"/>
  <c r="E23" i="6"/>
  <c r="F23" i="6" s="1"/>
  <c r="E15" i="6"/>
  <c r="F15" i="6" s="1"/>
  <c r="F30" i="6"/>
  <c r="D3" i="6"/>
  <c r="D29" i="6"/>
  <c r="C29" i="6"/>
  <c r="D8" i="6"/>
  <c r="C8" i="6"/>
  <c r="C3" i="6"/>
  <c r="F3" i="6" s="1"/>
  <c r="E8" i="6" l="1"/>
  <c r="F8" i="6" s="1"/>
  <c r="E3" i="6"/>
  <c r="F29" i="6"/>
</calcChain>
</file>

<file path=xl/sharedStrings.xml><?xml version="1.0" encoding="utf-8"?>
<sst xmlns="http://schemas.openxmlformats.org/spreadsheetml/2006/main" count="870" uniqueCount="192">
  <si>
    <t>Amount</t>
  </si>
  <si>
    <t>Check Number</t>
  </si>
  <si>
    <t>Description</t>
  </si>
  <si>
    <t>Credit</t>
  </si>
  <si>
    <t>Debit</t>
  </si>
  <si>
    <t>Sum of Amount</t>
  </si>
  <si>
    <t>Advertising</t>
  </si>
  <si>
    <t>Change</t>
  </si>
  <si>
    <t>Row Labels</t>
  </si>
  <si>
    <t>(blank)</t>
  </si>
  <si>
    <t>Grand Total</t>
  </si>
  <si>
    <t>Account Name</t>
  </si>
  <si>
    <t>Processed Date</t>
  </si>
  <si>
    <t>Credit or Debit</t>
  </si>
  <si>
    <t>TRANSFER FROM X2076 TO X2120</t>
  </si>
  <si>
    <t>ARTESIA 2076</t>
  </si>
  <si>
    <t>DDA REGULAR DEPOSIT</t>
  </si>
  <si>
    <t>MOUNTAIN WEST PR  PAYMENT                          WEB ARTESIA FIRE PROTECTIO 000000134137266</t>
  </si>
  <si>
    <t>CHECK 1315</t>
  </si>
  <si>
    <t>MOON LAKE ELECTR  ELEC. BILL                          PPD ARTESIA FIRE PROT DIST</t>
  </si>
  <si>
    <t>DBT CRD 0924 10/11/24 69052015 PINNACOL ASSURANCE 303-361-4000 CO C# 4199</t>
  </si>
  <si>
    <t>FLEETCOR FUNDING  BT1009 CCD     000000293541588 041000120386161</t>
  </si>
  <si>
    <t>LUMENCENTURYLINK  SPEEDPAY                          PPD 300908757</t>
  </si>
  <si>
    <t>SBT INTERNET      SBT INTERN CCD     ST-T9U1Y0D9D4W6 091000010983205</t>
  </si>
  <si>
    <t>CHECK 1313</t>
  </si>
  <si>
    <t>MOUNTAIN WEST PR  PAYMENT                          WEB ARTESIA FIRE PROTECTIO 000000133147062</t>
  </si>
  <si>
    <t>CHECK 1314</t>
  </si>
  <si>
    <t>FLEETCOR FUNDING  BT0826 CCD     000000286938377 041000126422950</t>
  </si>
  <si>
    <t>MOUNTAIN WEST PR  PAYMENT                          WEB ARTESIA FIRE PROTECTIO 000000132118062</t>
  </si>
  <si>
    <t>SBT INTERNET      SBT INTERN CCD     ST-F1K1B4I6S9G2 111000024978903</t>
  </si>
  <si>
    <t>CHECK 1312</t>
  </si>
  <si>
    <t>FLEETCOR FUNDING  BT0717 CCD     000000281302755 041000126468742</t>
  </si>
  <si>
    <t>CHECK 1310</t>
  </si>
  <si>
    <t>MOUNTAIN WEST PR  PAYMENT                          WEB ARTESIA FIRE PROTECTIO 000000131089178</t>
  </si>
  <si>
    <t>CHECK 1311</t>
  </si>
  <si>
    <t>SBT INTERNET      SBT INTERN CCD     ST-X0E0Z1U1P3K4 091000011942598</t>
  </si>
  <si>
    <t>MOUNTAIN WEST PR  PAYMENT                          WEB ARTESIA FIRE PROTECTIO 000000130134445</t>
  </si>
  <si>
    <t>SBT INTERNET      SBT INTERN CCD     ST-O0R5F8P9E7I5 091000017349077</t>
  </si>
  <si>
    <t>FLEETCOR FUNDING  BT0520 CCD     000000272806446 041000125315530</t>
  </si>
  <si>
    <t>MOON LAKE ELECTR  REVERSAL                          PPD ARTESIA FIRE PROT DIST</t>
  </si>
  <si>
    <t>MOUNTAIN WEST PR  PAYMENT                          WEB ARTESIA FIRE PROTECTIO 000000129096900</t>
  </si>
  <si>
    <t>CHECK 1307</t>
  </si>
  <si>
    <t>CHECK 1308</t>
  </si>
  <si>
    <t>CHECK 1309</t>
  </si>
  <si>
    <t>CHECK 1303</t>
  </si>
  <si>
    <t>SBT INTERNET      SBT INTERN CCD     ST-U6G5A6R3Q2N6 091000014054882</t>
  </si>
  <si>
    <t>CHECK 1304</t>
  </si>
  <si>
    <t>MOUNTAIN WEST PR  PAYMENT                          WEB ARTESIA FIRE PROTECTIO 000000128193281</t>
  </si>
  <si>
    <t>CHECK 1306</t>
  </si>
  <si>
    <t>SBT INTERNET      SBT INTERN CCD     ST-J2W9K5C6B6C0 091000017708772</t>
  </si>
  <si>
    <t>CHECK 1305</t>
  </si>
  <si>
    <t>FLEETCOR FUNDING  BT0326 CCD     000000264784140 041000121657874</t>
  </si>
  <si>
    <t>COLORADO I        8008 CCD     ARTESIA FPD FEE 091000011610377</t>
  </si>
  <si>
    <t>DBT CRD 1103 03/15/24 76010769 ZOOM.US 888-799-9666 WWW.ZOOM.US  CA C# 4199</t>
  </si>
  <si>
    <t>CHECK 1302</t>
  </si>
  <si>
    <t>DDA B/P 1523 03/12/24 74532868 CNA SURETY 101 S REID ST STE300 SIOUX FALLS  SD C# 4199</t>
  </si>
  <si>
    <t>DBT CRD 1318 03/10/24 14366279 INTUIT *QUICKBOOKS CL.INTUIT.COMCA C# 4199</t>
  </si>
  <si>
    <t>DBT CRD 1046 03/05/24 24480699 SAV ON  PROPANE 435-789-3198 UT C# 4199</t>
  </si>
  <si>
    <t>SBT INTERNET      SBT INTERN CCD     ST-Q6I2W4D8G5L0 111000024359251</t>
  </si>
  <si>
    <t>DDA B/P 1342 03/03/24 69733411 WEB*BLUEHOST.COM 888-4014678  UT C# 4199</t>
  </si>
  <si>
    <t>CHECK 1301</t>
  </si>
  <si>
    <t>CHECK 1299</t>
  </si>
  <si>
    <t>DBT CRD 1031 02/13/24 37947660 SAV ON PROPANE 435-789-3198 UT C# 4199</t>
  </si>
  <si>
    <t>CHECK 1300</t>
  </si>
  <si>
    <t>FLEETCOR FUNDING  BT0205 CCD     000000257606144 041000126902388</t>
  </si>
  <si>
    <t>CHECK 1297</t>
  </si>
  <si>
    <t>SBT INTERNET      SBT INTERN CCD     ST-O1V2N2I4W8L8 111000020776908</t>
  </si>
  <si>
    <t>CHECK 1296</t>
  </si>
  <si>
    <t>CHECK 1294</t>
  </si>
  <si>
    <t>DBT CRD 1019 01/10/24 03203001 SAV ON  PROPANE 435-789-3198 UT C# 4199</t>
  </si>
  <si>
    <t>CHECK 1293</t>
  </si>
  <si>
    <t>DBT CRD 1048 01/05/24 93027560 CNCTECHNICA 7206286769   CO C# 4199</t>
  </si>
  <si>
    <t>SBT INTERNET      SBT INTERN CCD     ST-A2Q1U3O7E5H8 091000010826297</t>
  </si>
  <si>
    <t>Deposit</t>
  </si>
  <si>
    <t>Deposit/Expenses</t>
  </si>
  <si>
    <t>Month</t>
  </si>
  <si>
    <t>Interest/Restitution</t>
  </si>
  <si>
    <t>Property Taxes</t>
  </si>
  <si>
    <t>Other Income</t>
  </si>
  <si>
    <t>Automobile Expense/Fuel</t>
  </si>
  <si>
    <t>Building Expense</t>
  </si>
  <si>
    <t>Communications</t>
  </si>
  <si>
    <t>Easter Event</t>
  </si>
  <si>
    <t>Equipment Repair</t>
  </si>
  <si>
    <t>Insurance/Bonds</t>
  </si>
  <si>
    <t>IT</t>
  </si>
  <si>
    <t>Office Supplies</t>
  </si>
  <si>
    <t>Professional Services</t>
  </si>
  <si>
    <t>Utilities (Heating/Electric)</t>
  </si>
  <si>
    <t>Budget Bucket</t>
  </si>
  <si>
    <t>Merch set up</t>
  </si>
  <si>
    <t>Save On Propane</t>
  </si>
  <si>
    <t>Zoom</t>
  </si>
  <si>
    <t>Quickbooks</t>
  </si>
  <si>
    <t>Blue Host</t>
  </si>
  <si>
    <t>Fleet Fuel</t>
  </si>
  <si>
    <t>Century Link</t>
  </si>
  <si>
    <t>Moon Lake Electric</t>
  </si>
  <si>
    <t>Mountain West</t>
  </si>
  <si>
    <t>SBT</t>
  </si>
  <si>
    <t>Transfer to Chief Acct</t>
  </si>
  <si>
    <t>Budget</t>
  </si>
  <si>
    <t>CNA Surety</t>
  </si>
  <si>
    <t>Pinnacol Assurance</t>
  </si>
  <si>
    <t>CNC Tech</t>
  </si>
  <si>
    <t xml:space="preserve">Other? </t>
  </si>
  <si>
    <t>Colorado CPA</t>
  </si>
  <si>
    <t>Smith Power Products</t>
  </si>
  <si>
    <t>Jim Evans</t>
  </si>
  <si>
    <t>Mountain West Insurance</t>
  </si>
  <si>
    <t>Rangley True Value</t>
  </si>
  <si>
    <t>Mike Taylor Reimbursement</t>
  </si>
  <si>
    <t>Paul Jachem Reimbursement</t>
  </si>
  <si>
    <t>Julie Elarton Reimbursement</t>
  </si>
  <si>
    <t>Ken Davis Easter Reimbursement</t>
  </si>
  <si>
    <t>Jinx Home Solutions</t>
  </si>
  <si>
    <t>Dinosaur Stoneage Stampede</t>
  </si>
  <si>
    <t>Expense</t>
  </si>
  <si>
    <t>Column Labels</t>
  </si>
  <si>
    <t>2024 Budget</t>
  </si>
  <si>
    <t>2024 YTD</t>
  </si>
  <si>
    <t>Difference</t>
  </si>
  <si>
    <t>Dues and Subscription</t>
  </si>
  <si>
    <t>Meals</t>
  </si>
  <si>
    <t>MISC</t>
  </si>
  <si>
    <t>Supplies</t>
  </si>
  <si>
    <t>Telephone</t>
  </si>
  <si>
    <t>Training/EMS</t>
  </si>
  <si>
    <t>Treasurers Fees</t>
  </si>
  <si>
    <t>Uniforms</t>
  </si>
  <si>
    <t xml:space="preserve">Negative in "Difference" column means we have went over budget or it wasn't budgeted for. </t>
  </si>
  <si>
    <t>ARTESIA 2120</t>
  </si>
  <si>
    <t>DDA B/P 1013 08/14/24 25780884 GOOGLE *ONXMAPS 855-836-3987 CA C# 2211</t>
  </si>
  <si>
    <t>DBT CRD 1021 07/18/24 18813610 O REILLY 6292 NAPLES       UT C# 2211</t>
  </si>
  <si>
    <t>DBT CRD 1021 07/18/24 17700960 O REILLY 6292 NAPLES       UT C# 2211</t>
  </si>
  <si>
    <t>DBT CRD 1023 07/17/24 03944991 O REILLY 2974 VERNAL       UT C# 2211</t>
  </si>
  <si>
    <t>DBT CRD 1025 06/19/24 60367694 AAA EMERGENCY SUPPLY C 914-949-0512 NY C# 2211</t>
  </si>
  <si>
    <t>DBT CRD 1228 05/12/24 36635700 USPS PO 0724210554 DINOSAUR     CO C# 2211</t>
  </si>
  <si>
    <t>DBT CRD 1033 04/19/24 38892271 GLENWOOD SPRINGS INN GLENWOOD SPRICO C# 2211</t>
  </si>
  <si>
    <t>DBT CRD 1034 04/09/24 99828400 SQ *NORTHWEST RETAC GOSQ.COM     CO C# 2211</t>
  </si>
  <si>
    <t>DBT CRD 1256 03/31/24 44298683 WAL-MART #1572 VERNAL       UT C# 2211</t>
  </si>
  <si>
    <t>POS DEB 1118 03/24/24 24320596 WAL-MART SUPER CENTER 1572 WAL-SAMS VERNAL       UT C# 2211</t>
  </si>
  <si>
    <t>DBT CRD 1049 03/13/24 77894566 O REILLY 2974 VERNAL       UT C# 2211</t>
  </si>
  <si>
    <t>DBT CRD 1049 03/13/24 75852007 TST* COACHES CORNER BA RANGELY      CO C# 2211</t>
  </si>
  <si>
    <t>DBT CRD 1318 03/10/24 36296195 WM SUPERCENTER #1572 VERNAL       UT C# 2211</t>
  </si>
  <si>
    <t>DBT CRD 1247 02/11/24 08813849 C-A-L RANCH STORES #14 VERNAL       UT C# 2211</t>
  </si>
  <si>
    <t>DBT CRD 1225 01/21/24 31053494 SQ *HIGHWAY BAR &amp; GRIL DINOSAUR     CO C# 2211</t>
  </si>
  <si>
    <t>POS DEB 1703 01/17/24 00281795 WM SUPERCENTER #1572 WAL-MART SUPER CENTER VERNAL       UT C# 2211</t>
  </si>
  <si>
    <t>DBT CRD 1014 01/18/24 08269003 PAPA MURPHY S UT049 VERNAL       UT C# 2211</t>
  </si>
  <si>
    <t>Beginning Balance</t>
  </si>
  <si>
    <t>End Balance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</si>
  <si>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</si>
  <si>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</si>
  <si>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</si>
  <si>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</si>
  <si>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</si>
  <si>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</si>
  <si>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</si>
  <si>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</si>
  <si>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</si>
  <si>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</si>
  <si>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</si>
  <si>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</si>
  <si>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Walmart</t>
  </si>
  <si>
    <t>Papa Murphy</t>
  </si>
  <si>
    <t>Highway Bar</t>
  </si>
  <si>
    <t>C-A-L Ranch</t>
  </si>
  <si>
    <t>O Reilly</t>
  </si>
  <si>
    <t>Coaches</t>
  </si>
  <si>
    <t>Glenwood Springs</t>
  </si>
  <si>
    <t>USPS</t>
  </si>
  <si>
    <t>AAA Emergency Supply</t>
  </si>
  <si>
    <t>From Main Acct</t>
  </si>
  <si>
    <t>OnxMaps</t>
  </si>
  <si>
    <t>Northwest Retac</t>
  </si>
  <si>
    <t>Main Acct</t>
  </si>
  <si>
    <t>Chief Acct</t>
  </si>
  <si>
    <t>Transfer</t>
  </si>
  <si>
    <t>2024 Total YTD</t>
  </si>
  <si>
    <t>Equipment / Repair</t>
  </si>
  <si>
    <t>2025 Budget</t>
  </si>
  <si>
    <t>Community Donations</t>
  </si>
  <si>
    <t>Community Events</t>
  </si>
  <si>
    <t>CHECK 1318</t>
  </si>
  <si>
    <t>FLEETCOR FUNDING  BT1118 CCD     000000299153920 041000125236600</t>
  </si>
  <si>
    <t>MOUNTAIN WEST PR  PAYMENT                          WEB ARTESIA FIRE PROTECTIO 000000135191092</t>
  </si>
  <si>
    <t>CHECK 1317</t>
  </si>
  <si>
    <t>SBT INTERNET      SBT INTERN CCD     ST-B0B9B0F3S2C3 091000014110655</t>
  </si>
  <si>
    <t>CHECK 1316</t>
  </si>
  <si>
    <t>Colorado State Patrol</t>
  </si>
  <si>
    <t>KW Gravel</t>
  </si>
  <si>
    <t>No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</si>
</sst>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i/>
      <sz val="11"/>
      <color theme="0" tint="-0.499984740745262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theme="9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9"/>
      </left>
      <right style="thin">
        <color theme="9"/>
      </right>
      <top style="thin">
        <color theme="0"/>
      </top>
      <bottom style="medium">
        <color theme="9"/>
      </bottom>
      <diagonal/>
    </border>
    <border>
      <left/>
      <right/>
      <top style="thin">
        <color theme="0"/>
      </top>
      <bottom style="medium">
        <color theme="9"/>
      </bottom>
      <diagonal/>
    </border>
    <border>
      <left/>
      <right style="medium">
        <color theme="9"/>
      </right>
      <top style="thin">
        <color theme="0"/>
      </top>
      <bottom style="medium">
        <color theme="9"/>
      </bottom>
      <diagonal/>
    </border>
    <border>
      <left/>
      <right style="thin">
        <color theme="9"/>
      </right>
      <top style="thin">
        <color theme="9" tint="0.79998168889431442"/>
      </top>
      <bottom style="thin">
        <color theme="0"/>
      </bottom>
      <diagonal/>
    </border>
    <border>
      <left/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/>
      </right>
      <top style="thin">
        <color theme="9" tint="0.79998168889431442"/>
      </top>
      <bottom/>
      <diagonal/>
    </border>
    <border>
      <left/>
      <right/>
      <top style="thin">
        <color theme="9" tint="0.79998168889431442"/>
      </top>
      <bottom/>
      <diagonal/>
    </border>
    <border>
      <left/>
      <right style="thin">
        <color theme="9"/>
      </right>
      <top/>
      <bottom/>
      <diagonal/>
    </border>
    <border>
      <left/>
      <right/>
      <top style="thin">
        <color theme="9" tint="0.79998168889431442"/>
      </top>
      <bottom style="thin">
        <color theme="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6" fillId="0" borderId="0" xfId="0" applyFont="1"/>
    <xf numFmtId="0" fontId="0" fillId="0" borderId="0" xfId="0" applyAlignment="1">
      <alignment horizontal="left" indent="2"/>
    </xf>
    <xf numFmtId="44" fontId="0" fillId="0" borderId="0" xfId="0" applyNumberFormat="1"/>
    <xf numFmtId="0" fontId="16" fillId="0" borderId="11" xfId="0" applyFont="1" applyBorder="1"/>
    <xf numFmtId="0" fontId="16" fillId="0" borderId="12" xfId="0" applyFont="1" applyBorder="1"/>
    <xf numFmtId="0" fontId="16" fillId="33" borderId="13" xfId="0" applyFont="1" applyFill="1" applyBorder="1" applyAlignment="1">
      <alignment horizontal="left"/>
    </xf>
    <xf numFmtId="44" fontId="18" fillId="0" borderId="15" xfId="0" applyNumberFormat="1" applyFont="1" applyBorder="1"/>
    <xf numFmtId="44" fontId="19" fillId="0" borderId="15" xfId="0" applyNumberFormat="1" applyFont="1" applyBorder="1"/>
    <xf numFmtId="0" fontId="20" fillId="0" borderId="0" xfId="0" applyFont="1" applyAlignment="1">
      <alignment horizontal="left" indent="1"/>
    </xf>
    <xf numFmtId="0" fontId="16" fillId="0" borderId="10" xfId="0" applyFont="1" applyBorder="1"/>
    <xf numFmtId="44" fontId="19" fillId="0" borderId="14" xfId="0" applyNumberFormat="1" applyFont="1" applyBorder="1" applyAlignment="1">
      <alignment horizontal="left" indent="1"/>
    </xf>
    <xf numFmtId="0" fontId="19" fillId="0" borderId="14" xfId="0" applyFont="1" applyBorder="1" applyAlignment="1">
      <alignment horizontal="left" indent="1"/>
    </xf>
    <xf numFmtId="0" fontId="19" fillId="0" borderId="18" xfId="0" applyFont="1" applyBorder="1" applyAlignment="1">
      <alignment horizontal="left" indent="1"/>
    </xf>
    <xf numFmtId="44" fontId="16" fillId="33" borderId="13" xfId="0" applyNumberFormat="1" applyFont="1" applyFill="1" applyBorder="1" applyAlignment="1">
      <alignment horizontal="left"/>
    </xf>
    <xf numFmtId="0" fontId="19" fillId="0" borderId="16" xfId="0" applyFont="1" applyBorder="1" applyAlignment="1">
      <alignment horizontal="left" indent="1"/>
    </xf>
    <xf numFmtId="44" fontId="18" fillId="0" borderId="17" xfId="0" applyNumberFormat="1" applyFont="1" applyBorder="1"/>
    <xf numFmtId="44" fontId="19" fillId="0" borderId="16" xfId="0" applyNumberFormat="1" applyFont="1" applyBorder="1" applyAlignment="1">
      <alignment horizontal="left" indent="1"/>
    </xf>
    <xf numFmtId="0" fontId="19" fillId="0" borderId="0" xfId="0" applyFont="1" applyAlignment="1">
      <alignment horizontal="left" indent="1"/>
    </xf>
    <xf numFmtId="44" fontId="19" fillId="0" borderId="0" xfId="0" applyNumberFormat="1" applyFont="1"/>
    <xf numFmtId="44" fontId="19" fillId="0" borderId="0" xfId="0" applyNumberFormat="1" applyFont="1" applyAlignment="1">
      <alignment horizontal="left" indent="1"/>
    </xf>
    <xf numFmtId="44" fontId="19" fillId="0" borderId="15" xfId="42" applyFont="1" applyBorder="1"/>
    <xf numFmtId="44" fontId="22" fillId="33" borderId="13" xfId="0" applyNumberFormat="1" applyFont="1" applyFill="1" applyBorder="1" applyAlignment="1">
      <alignment horizontal="left"/>
    </xf>
    <xf numFmtId="44" fontId="23" fillId="0" borderId="15" xfId="0" applyNumberFormat="1" applyFont="1" applyBorder="1"/>
    <xf numFmtId="44" fontId="23" fillId="0" borderId="17" xfId="0" applyNumberFormat="1" applyFont="1" applyBorder="1"/>
    <xf numFmtId="44" fontId="23" fillId="0" borderId="15" xfId="42" applyFont="1" applyBorder="1"/>
    <xf numFmtId="44" fontId="24" fillId="33" borderId="13" xfId="0" applyNumberFormat="1" applyFont="1" applyFill="1" applyBorder="1" applyAlignment="1">
      <alignment horizontal="left"/>
    </xf>
    <xf numFmtId="0" fontId="25" fillId="0" borderId="14" xfId="0" applyFont="1" applyBorder="1" applyAlignment="1">
      <alignment horizontal="left" indent="1"/>
    </xf>
    <xf numFmtId="44" fontId="16" fillId="33" borderId="19" xfId="0" applyNumberFormat="1" applyFont="1" applyFill="1" applyBorder="1"/>
    <xf numFmtId="0" fontId="16" fillId="0" borderId="14" xfId="0" applyFont="1" applyBorder="1" applyAlignment="1">
      <alignment horizontal="left" indent="1"/>
    </xf>
    <xf numFmtId="44" fontId="16" fillId="0" borderId="15" xfId="0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shelle Gray" refreshedDate="45631.715004398146" createdVersion="8" refreshedVersion="8" minRefreshableVersion="3" recordCount="125" xr:uid="{C0C09746-A3A0-4DDE-A5C0-9829D04E56A7}">
  <cacheSource type="worksheet">
    <worksheetSource ref="A1:J1048576" sheet="ExportedTransactions Main"/>
  </cacheSource>
  <cacheFields count="10">
    <cacheField name="Deposit/Expenses" numFmtId="0">
      <sharedItems containsBlank="1" count="4">
        <s v="Expense"/>
        <s v="Deposit"/>
        <s v="Transfer"/>
        <m/>
      </sharedItems>
    </cacheField>
    <cacheField name="Month" numFmtId="0">
      <sharedItems containsString="0" containsBlank="1" containsNumber="1" containsInteger="1" minValue="1" maxValue="12" count="13">
        <n v="1"/>
        <n v="2"/>
        <n v="3"/>
        <n v="5"/>
        <n v="4"/>
        <n v="7"/>
        <n v="9"/>
        <n v="10"/>
        <n v="11"/>
        <n v="6"/>
        <n v="8"/>
        <n v="12"/>
        <m/>
      </sharedItems>
    </cacheField>
    <cacheField name="Budget Bucket" numFmtId="0">
      <sharedItems containsBlank="1" count="17">
        <s v="Professional Services"/>
        <s v="Equipment / Repair"/>
        <s v="Insurance/Bonds"/>
        <s v="IT"/>
        <s v="Building Expense"/>
        <s v="Communications"/>
        <s v="Office Supplies"/>
        <s v="Easter Event"/>
        <s v="Other Income"/>
        <s v="Utilities (Heating/Electric)"/>
        <s v="Interest/Restitution"/>
        <s v="Property Taxes"/>
        <s v="Automobile Expense/Fuel"/>
        <s v="Transfer"/>
        <m/>
        <s v="Equipment Repair" u="1"/>
        <s v="Other? " u="1"/>
      </sharedItems>
    </cacheField>
    <cacheField name="Description" numFmtId="0">
      <sharedItems containsBlank="1" count="30">
        <s v="Colorado CPA"/>
        <s v="Smith Power Products"/>
        <s v="Mountain West Insurance"/>
        <s v="Jim Evans"/>
        <s v="Rangley True Value"/>
        <s v="Mike Taylor Reimbursement"/>
        <s v="CNC Tech"/>
        <s v="Julie Elarton Reimbursement"/>
        <s v="Paul Jachem Reimbursement"/>
        <s v="Ken Davis Easter Reimbursement"/>
        <s v="Pinnacol Assurance"/>
        <s v="Jinx Home Solutions"/>
        <s v="Colorado State Patrol"/>
        <s v="KW Gravel"/>
        <s v="Merch set up"/>
        <s v="Save On Propane"/>
        <s v="Zoom"/>
        <s v="Quickbooks"/>
        <s v="Blue Host"/>
        <s v="CNA Surety"/>
        <s v="Interest/Restitution"/>
        <s v="Property Taxes"/>
        <s v="Dinosaur Stoneage Stampede"/>
        <s v="Fleet Fuel"/>
        <s v="Century Link"/>
        <s v="Moon Lake Electric"/>
        <s v="Mountain West"/>
        <s v="SBT"/>
        <s v="Transfer to Chief Acct"/>
        <m/>
      </sharedItems>
    </cacheField>
    <cacheField name="Account Name" numFmtId="0">
      <sharedItems containsBlank="1"/>
    </cacheField>
    <cacheField name="Processed Date" numFmtId="0">
      <sharedItems containsNonDate="0" containsDate="1" containsString="0" containsBlank="1" minDate="2024-01-02T00:00:00" maxDate="2024-11-26T00:00:00"/>
    </cacheField>
    <cacheField name="Description2" numFmtId="0">
      <sharedItems containsBlank="1"/>
    </cacheField>
    <cacheField name="Check Number" numFmtId="0">
      <sharedItems containsString="0" containsBlank="1" containsNumber="1" containsInteger="1" minValue="1293" maxValue="1318"/>
    </cacheField>
    <cacheField name="Credit or Debit" numFmtId="0">
      <sharedItems containsBlank="1"/>
    </cacheField>
    <cacheField name="Amount" numFmtId="0">
      <sharedItems containsString="0" containsBlank="1" containsNumber="1" minValue="3" maxValue="19618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shelle Gray" refreshedDate="45631.717704861112" createdVersion="8" refreshedVersion="8" minRefreshableVersion="3" recordCount="62" xr:uid="{FA105082-D39D-BA49-B37C-57BBC73DE60F}">
  <cacheSource type="worksheet">
    <worksheetSource ref="A1:J1048576" sheet="Exported Transactions Cheif"/>
  </cacheSource>
  <cacheFields count="10">
    <cacheField name="Deposit/Expenses" numFmtId="0">
      <sharedItems containsBlank="1" count="4">
        <s v="Expense"/>
        <s v="Transfer"/>
        <m/>
        <s v="Deposit" u="1"/>
      </sharedItems>
    </cacheField>
    <cacheField name="Month" numFmtId="0">
      <sharedItems containsString="0" containsBlank="1" containsNumber="1" containsInteger="1" minValue="1" maxValue="12" count="13">
        <n v="3"/>
        <n v="7"/>
        <n v="8"/>
        <n v="2"/>
        <n v="4"/>
        <n v="6"/>
        <n v="1"/>
        <n v="5"/>
        <n v="9"/>
        <n v="10"/>
        <n v="11"/>
        <n v="12"/>
        <m/>
      </sharedItems>
    </cacheField>
    <cacheField name="Budget Bucket" numFmtId="0">
      <sharedItems containsBlank="1" count="15">
        <s v="Automobile Expense/Fuel"/>
        <s v="Dues and Subscription"/>
        <s v="Easter Event"/>
        <s v="Equipment / Repair"/>
        <s v="MISC"/>
        <s v="Office Supplies"/>
        <s v="Training/EMS"/>
        <s v="Transfer"/>
        <s v="No Activity"/>
        <m/>
        <s v="Equipment Repair" u="1"/>
        <s v="Supplies" u="1"/>
        <s v="Triaining" u="1"/>
        <s v="Training" u="1"/>
        <s v="Other?" u="1"/>
      </sharedItems>
    </cacheField>
    <cacheField name="Description" numFmtId="0">
      <sharedItems containsBlank="1" count="16">
        <s v="O Reilly"/>
        <s v="OnxMaps"/>
        <s v="C-A-L Ranch"/>
        <s v="Walmart"/>
        <s v="AAA Emergency Supply"/>
        <s v="USPS"/>
        <s v="Highway Bar"/>
        <s v="Papa Murphy"/>
        <s v="Coaches"/>
        <s v="Northwest Retac"/>
        <s v="Glenwood Springs"/>
        <s v="From Main Acct"/>
        <s v="No Activity"/>
        <m/>
        <s v="Change"/>
        <s v="None" u="1"/>
      </sharedItems>
    </cacheField>
    <cacheField name="Account Name" numFmtId="0">
      <sharedItems containsBlank="1"/>
    </cacheField>
    <cacheField name="Processed Date" numFmtId="0">
      <sharedItems containsNonDate="0" containsDate="1" containsString="0" containsBlank="1" minDate="2024-01-18T00:00:00" maxDate="2024-08-15T00:00:00"/>
    </cacheField>
    <cacheField name="Description2" numFmtId="0">
      <sharedItems containsBlank="1"/>
    </cacheField>
    <cacheField name="Check Number" numFmtId="0">
      <sharedItems containsNonDate="0" containsString="0" containsBlank="1"/>
    </cacheField>
    <cacheField name="Credit or Debit" numFmtId="0">
      <sharedItems containsBlank="1"/>
    </cacheField>
    <cacheField name="Amount" numFmtId="0">
      <sharedItems containsString="0" containsBlank="1" containsNumber="1" minValue="0" maxValue="2447.199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x v="0"/>
    <x v="0"/>
    <x v="0"/>
    <x v="0"/>
    <s v="ARTESIA 2076"/>
    <d v="2024-01-05T00:00:00"/>
    <s v="CHECK 1293"/>
    <n v="1293"/>
    <s v="Debit"/>
    <n v="575"/>
  </r>
  <r>
    <x v="0"/>
    <x v="0"/>
    <x v="1"/>
    <x v="1"/>
    <s v="ARTESIA 2076"/>
    <d v="2024-01-25T00:00:00"/>
    <s v="CHECK 1294"/>
    <n v="1294"/>
    <s v="Debit"/>
    <n v="4481.71"/>
  </r>
  <r>
    <x v="0"/>
    <x v="1"/>
    <x v="2"/>
    <x v="2"/>
    <s v="ARTESIA 2076"/>
    <d v="2024-02-05T00:00:00"/>
    <s v="CHECK 1296"/>
    <n v="1296"/>
    <s v="Debit"/>
    <n v="1876"/>
  </r>
  <r>
    <x v="0"/>
    <x v="1"/>
    <x v="3"/>
    <x v="3"/>
    <s v="ARTESIA 2076"/>
    <d v="2024-02-06T00:00:00"/>
    <s v="CHECK 1297"/>
    <n v="1297"/>
    <s v="Debit"/>
    <n v="2400"/>
  </r>
  <r>
    <x v="0"/>
    <x v="1"/>
    <x v="4"/>
    <x v="4"/>
    <s v="ARTESIA 2076"/>
    <d v="2024-02-13T00:00:00"/>
    <s v="CHECK 1299"/>
    <n v="1299"/>
    <s v="Debit"/>
    <n v="20.99"/>
  </r>
  <r>
    <x v="0"/>
    <x v="1"/>
    <x v="0"/>
    <x v="0"/>
    <s v="ARTESIA 2076"/>
    <d v="2024-02-09T00:00:00"/>
    <s v="CHECK 1300"/>
    <n v="1300"/>
    <s v="Debit"/>
    <n v="665"/>
  </r>
  <r>
    <x v="0"/>
    <x v="1"/>
    <x v="4"/>
    <x v="5"/>
    <s v="ARTESIA 2076"/>
    <d v="2024-02-26T00:00:00"/>
    <s v="CHECK 1301"/>
    <n v="1301"/>
    <s v="Debit"/>
    <n v="143.41999999999999"/>
  </r>
  <r>
    <x v="0"/>
    <x v="2"/>
    <x v="5"/>
    <x v="6"/>
    <s v="ARTESIA 2076"/>
    <d v="2024-03-14T00:00:00"/>
    <s v="CHECK 1302"/>
    <n v="1302"/>
    <s v="Debit"/>
    <n v="501.5"/>
  </r>
  <r>
    <x v="0"/>
    <x v="3"/>
    <x v="5"/>
    <x v="6"/>
    <s v="ARTESIA 2076"/>
    <d v="2024-05-03T00:00:00"/>
    <s v="CHECK 1303"/>
    <n v="1303"/>
    <s v="Debit"/>
    <n v="100"/>
  </r>
  <r>
    <x v="0"/>
    <x v="4"/>
    <x v="6"/>
    <x v="7"/>
    <s v="ARTESIA 2076"/>
    <d v="2024-04-29T00:00:00"/>
    <s v="CHECK 1304"/>
    <n v="1304"/>
    <s v="Debit"/>
    <n v="374.48"/>
  </r>
  <r>
    <x v="0"/>
    <x v="4"/>
    <x v="7"/>
    <x v="8"/>
    <s v="ARTESIA 2076"/>
    <d v="2024-04-01T00:00:00"/>
    <s v="CHECK 1305"/>
    <n v="1305"/>
    <s v="Debit"/>
    <n v="99.8"/>
  </r>
  <r>
    <x v="0"/>
    <x v="4"/>
    <x v="4"/>
    <x v="5"/>
    <s v="ARTESIA 2076"/>
    <d v="2024-04-12T00:00:00"/>
    <s v="CHECK 1306"/>
    <n v="1306"/>
    <s v="Debit"/>
    <n v="86.61"/>
  </r>
  <r>
    <x v="0"/>
    <x v="3"/>
    <x v="2"/>
    <x v="2"/>
    <s v="ARTESIA 2076"/>
    <d v="2024-05-10T00:00:00"/>
    <s v="CHECK 1307"/>
    <n v="1307"/>
    <s v="Debit"/>
    <n v="1876"/>
  </r>
  <r>
    <x v="0"/>
    <x v="3"/>
    <x v="0"/>
    <x v="0"/>
    <s v="ARTESIA 2076"/>
    <d v="2024-05-09T00:00:00"/>
    <s v="CHECK 1308"/>
    <n v="1308"/>
    <s v="Debit"/>
    <n v="575"/>
  </r>
  <r>
    <x v="0"/>
    <x v="3"/>
    <x v="7"/>
    <x v="9"/>
    <s v="ARTESIA 2076"/>
    <d v="2024-05-08T00:00:00"/>
    <s v="CHECK 1309"/>
    <n v="1309"/>
    <s v="Debit"/>
    <n v="314.33"/>
  </r>
  <r>
    <x v="0"/>
    <x v="5"/>
    <x v="4"/>
    <x v="4"/>
    <s v="ARTESIA 2076"/>
    <d v="2024-07-17T00:00:00"/>
    <s v="CHECK 1310"/>
    <n v="1310"/>
    <s v="Debit"/>
    <n v="21.99"/>
  </r>
  <r>
    <x v="0"/>
    <x v="5"/>
    <x v="2"/>
    <x v="10"/>
    <s v="ARTESIA 2076"/>
    <d v="2024-07-11T00:00:00"/>
    <s v="CHECK 1311"/>
    <n v="1311"/>
    <s v="Debit"/>
    <n v="565"/>
  </r>
  <r>
    <x v="0"/>
    <x v="5"/>
    <x v="2"/>
    <x v="2"/>
    <s v="ARTESIA 2076"/>
    <d v="2024-07-19T00:00:00"/>
    <s v="CHECK 1312"/>
    <n v="1312"/>
    <s v="Debit"/>
    <n v="1876"/>
  </r>
  <r>
    <x v="0"/>
    <x v="6"/>
    <x v="4"/>
    <x v="11"/>
    <s v="ARTESIA 2076"/>
    <d v="2024-09-17T00:00:00"/>
    <s v="CHECK 1313"/>
    <n v="1313"/>
    <s v="Debit"/>
    <n v="3500"/>
  </r>
  <r>
    <x v="0"/>
    <x v="6"/>
    <x v="4"/>
    <x v="11"/>
    <s v="ARTESIA 2076"/>
    <d v="2024-09-11T00:00:00"/>
    <s v="CHECK 1314"/>
    <n v="1314"/>
    <s v="Debit"/>
    <n v="3500"/>
  </r>
  <r>
    <x v="0"/>
    <x v="7"/>
    <x v="2"/>
    <x v="2"/>
    <s v="ARTESIA 2076"/>
    <d v="2024-10-16T00:00:00"/>
    <s v="CHECK 1315"/>
    <n v="1315"/>
    <s v="Debit"/>
    <n v="1877"/>
  </r>
  <r>
    <x v="0"/>
    <x v="8"/>
    <x v="0"/>
    <x v="12"/>
    <s v="ARTESIA 2076"/>
    <d v="2024-11-01T00:00:00"/>
    <s v="CHECK 1316"/>
    <n v="1316"/>
    <s v="Debit"/>
    <n v="304"/>
  </r>
  <r>
    <x v="0"/>
    <x v="8"/>
    <x v="4"/>
    <x v="13"/>
    <s v="ARTESIA 2076"/>
    <d v="2024-11-15T00:00:00"/>
    <s v="CHECK 1317"/>
    <n v="1317"/>
    <s v="Debit"/>
    <n v="525"/>
  </r>
  <r>
    <x v="0"/>
    <x v="8"/>
    <x v="2"/>
    <x v="10"/>
    <s v="ARTESIA 2076"/>
    <d v="2024-11-25T00:00:00"/>
    <s v="CHECK 1318"/>
    <n v="1318"/>
    <s v="Debit"/>
    <n v="420"/>
  </r>
  <r>
    <x v="1"/>
    <x v="2"/>
    <x v="8"/>
    <x v="14"/>
    <s v="ARTESIA 2076"/>
    <d v="2024-03-26T00:00:00"/>
    <s v="COLORADO I        8008 CCD     ARTESIA FPD FEE 091000011610377"/>
    <m/>
    <s v="Credit"/>
    <n v="3"/>
  </r>
  <r>
    <x v="0"/>
    <x v="7"/>
    <x v="2"/>
    <x v="10"/>
    <s v="ARTESIA 2076"/>
    <d v="2024-10-11T00:00:00"/>
    <s v="DBT CRD 0924 10/11/24 69052015 PINNACOL ASSURANCE 303-361-4000 CO C# 4199"/>
    <m/>
    <s v="Debit"/>
    <n v="199"/>
  </r>
  <r>
    <x v="0"/>
    <x v="0"/>
    <x v="9"/>
    <x v="15"/>
    <s v="ARTESIA 2076"/>
    <d v="2024-01-10T00:00:00"/>
    <s v="DBT CRD 1019 01/10/24 03203001 SAV ON  PROPANE 435-789-3198 UT C# 4199"/>
    <m/>
    <s v="Debit"/>
    <n v="1425.68"/>
  </r>
  <r>
    <x v="0"/>
    <x v="1"/>
    <x v="9"/>
    <x v="15"/>
    <s v="ARTESIA 2076"/>
    <d v="2024-02-13T00:00:00"/>
    <s v="DBT CRD 1031 02/13/24 37947660 SAV ON PROPANE 435-789-3198 UT C# 4199"/>
    <m/>
    <s v="Debit"/>
    <n v="1163.05"/>
  </r>
  <r>
    <x v="0"/>
    <x v="2"/>
    <x v="9"/>
    <x v="15"/>
    <s v="ARTESIA 2076"/>
    <d v="2024-03-05T00:00:00"/>
    <s v="DBT CRD 1046 03/05/24 24480699 SAV ON  PROPANE 435-789-3198 UT C# 4199"/>
    <m/>
    <s v="Debit"/>
    <n v="1040.97"/>
  </r>
  <r>
    <x v="0"/>
    <x v="0"/>
    <x v="5"/>
    <x v="6"/>
    <s v="ARTESIA 2076"/>
    <d v="2024-01-05T00:00:00"/>
    <s v="DBT CRD 1048 01/05/24 93027560 CNCTECHNICA 7206286769   CO C# 4199"/>
    <m/>
    <s v="Debit"/>
    <n v="218.88"/>
  </r>
  <r>
    <x v="0"/>
    <x v="2"/>
    <x v="6"/>
    <x v="16"/>
    <s v="ARTESIA 2076"/>
    <d v="2024-03-15T00:00:00"/>
    <s v="DBT CRD 1103 03/15/24 76010769 ZOOM.US 888-799-9666 WWW.ZOOM.US  CA C# 4199"/>
    <m/>
    <s v="Debit"/>
    <n v="171.1"/>
  </r>
  <r>
    <x v="0"/>
    <x v="2"/>
    <x v="6"/>
    <x v="17"/>
    <s v="ARTESIA 2076"/>
    <d v="2024-03-11T00:00:00"/>
    <s v="DBT CRD 1318 03/10/24 14366279 INTUIT *QUICKBOOKS CL.INTUIT.COMCA C# 4199"/>
    <m/>
    <s v="Debit"/>
    <n v="649"/>
  </r>
  <r>
    <x v="0"/>
    <x v="2"/>
    <x v="3"/>
    <x v="18"/>
    <s v="ARTESIA 2076"/>
    <d v="2024-03-04T00:00:00"/>
    <s v="DDA B/P 1342 03/03/24 69733411 WEB*BLUEHOST.COM 888-4014678  UT C# 4199"/>
    <m/>
    <s v="Debit"/>
    <n v="22.99"/>
  </r>
  <r>
    <x v="0"/>
    <x v="2"/>
    <x v="2"/>
    <x v="19"/>
    <s v="ARTESIA 2076"/>
    <d v="2024-03-13T00:00:00"/>
    <s v="DDA B/P 1523 03/12/24 74532868 CNA SURETY 101 S REID ST STE300 SIOUX FALLS  SD C# 4199"/>
    <m/>
    <s v="Debit"/>
    <n v="425"/>
  </r>
  <r>
    <x v="1"/>
    <x v="0"/>
    <x v="10"/>
    <x v="20"/>
    <s v="ARTESIA 2076"/>
    <d v="2024-01-02T00:00:00"/>
    <s v="DDA REGULAR DEPOSIT"/>
    <m/>
    <s v="Credit"/>
    <n v="79.099999999999994"/>
  </r>
  <r>
    <x v="1"/>
    <x v="0"/>
    <x v="10"/>
    <x v="20"/>
    <s v="ARTESIA 2076"/>
    <d v="2024-01-16T00:00:00"/>
    <s v="DDA REGULAR DEPOSIT"/>
    <m/>
    <s v="Credit"/>
    <n v="79.099999999999994"/>
  </r>
  <r>
    <x v="1"/>
    <x v="0"/>
    <x v="10"/>
    <x v="20"/>
    <s v="ARTESIA 2076"/>
    <d v="2024-01-16T00:00:00"/>
    <s v="DDA REGULAR DEPOSIT"/>
    <m/>
    <s v="Credit"/>
    <n v="10"/>
  </r>
  <r>
    <x v="1"/>
    <x v="0"/>
    <x v="10"/>
    <x v="20"/>
    <s v="ARTESIA 2076"/>
    <d v="2024-01-29T00:00:00"/>
    <s v="DDA REGULAR DEPOSIT"/>
    <m/>
    <s v="Credit"/>
    <n v="79.099999999999994"/>
  </r>
  <r>
    <x v="1"/>
    <x v="0"/>
    <x v="11"/>
    <x v="21"/>
    <s v="ARTESIA 2076"/>
    <d v="2024-01-09T00:00:00"/>
    <s v="DDA REGULAR DEPOSIT"/>
    <m/>
    <s v="Credit"/>
    <n v="244.61"/>
  </r>
  <r>
    <x v="1"/>
    <x v="1"/>
    <x v="10"/>
    <x v="20"/>
    <s v="ARTESIA 2076"/>
    <d v="2024-02-07T00:00:00"/>
    <s v="DDA REGULAR DEPOSIT"/>
    <m/>
    <s v="Credit"/>
    <n v="158.19999999999999"/>
  </r>
  <r>
    <x v="1"/>
    <x v="1"/>
    <x v="10"/>
    <x v="20"/>
    <s v="ARTESIA 2076"/>
    <d v="2024-02-12T00:00:00"/>
    <s v="DDA REGULAR DEPOSIT"/>
    <m/>
    <s v="Credit"/>
    <n v="237.88"/>
  </r>
  <r>
    <x v="1"/>
    <x v="1"/>
    <x v="10"/>
    <x v="20"/>
    <s v="ARTESIA 2076"/>
    <d v="2024-02-26T00:00:00"/>
    <s v="DDA REGULAR DEPOSIT"/>
    <m/>
    <s v="Credit"/>
    <n v="79.39"/>
  </r>
  <r>
    <x v="1"/>
    <x v="1"/>
    <x v="8"/>
    <x v="22"/>
    <s v="ARTESIA 2076"/>
    <d v="2024-02-26T00:00:00"/>
    <s v="DDA REGULAR DEPOSIT"/>
    <m/>
    <s v="Credit"/>
    <n v="500"/>
  </r>
  <r>
    <x v="1"/>
    <x v="1"/>
    <x v="11"/>
    <x v="21"/>
    <s v="ARTESIA 2076"/>
    <d v="2024-02-12T00:00:00"/>
    <s v="DDA REGULAR DEPOSIT"/>
    <m/>
    <s v="Credit"/>
    <n v="260.17"/>
  </r>
  <r>
    <x v="1"/>
    <x v="2"/>
    <x v="10"/>
    <x v="20"/>
    <s v="ARTESIA 2076"/>
    <d v="2024-03-18T00:00:00"/>
    <s v="DDA REGULAR DEPOSIT"/>
    <m/>
    <s v="Credit"/>
    <n v="65.31"/>
  </r>
  <r>
    <x v="1"/>
    <x v="2"/>
    <x v="10"/>
    <x v="20"/>
    <s v="ARTESIA 2076"/>
    <d v="2024-03-18T00:00:00"/>
    <s v="DDA REGULAR DEPOSIT"/>
    <m/>
    <s v="Credit"/>
    <n v="213.9"/>
  </r>
  <r>
    <x v="1"/>
    <x v="2"/>
    <x v="11"/>
    <x v="21"/>
    <s v="ARTESIA 2076"/>
    <d v="2024-03-11T00:00:00"/>
    <s v="DDA REGULAR DEPOSIT"/>
    <m/>
    <s v="Credit"/>
    <n v="3513.21"/>
  </r>
  <r>
    <x v="1"/>
    <x v="4"/>
    <x v="10"/>
    <x v="20"/>
    <s v="ARTESIA 2076"/>
    <d v="2024-04-08T00:00:00"/>
    <s v="DDA REGULAR DEPOSIT"/>
    <m/>
    <s v="Credit"/>
    <n v="34"/>
  </r>
  <r>
    <x v="1"/>
    <x v="4"/>
    <x v="10"/>
    <x v="20"/>
    <s v="ARTESIA 2076"/>
    <d v="2024-04-08T00:00:00"/>
    <s v="DDA REGULAR DEPOSIT"/>
    <m/>
    <s v="Credit"/>
    <n v="130.02000000000001"/>
  </r>
  <r>
    <x v="1"/>
    <x v="4"/>
    <x v="10"/>
    <x v="20"/>
    <s v="ARTESIA 2076"/>
    <d v="2024-04-15T00:00:00"/>
    <s v="DDA REGULAR DEPOSIT"/>
    <m/>
    <s v="Credit"/>
    <n v="56.5"/>
  </r>
  <r>
    <x v="1"/>
    <x v="4"/>
    <x v="10"/>
    <x v="20"/>
    <s v="ARTESIA 2076"/>
    <d v="2024-04-15T00:00:00"/>
    <s v="DDA REGULAR DEPOSIT"/>
    <m/>
    <s v="Credit"/>
    <n v="65.19"/>
  </r>
  <r>
    <x v="1"/>
    <x v="4"/>
    <x v="11"/>
    <x v="21"/>
    <s v="ARTESIA 2076"/>
    <d v="2024-04-15T00:00:00"/>
    <s v="DDA REGULAR DEPOSIT"/>
    <m/>
    <s v="Credit"/>
    <n v="6589.88"/>
  </r>
  <r>
    <x v="1"/>
    <x v="3"/>
    <x v="10"/>
    <x v="20"/>
    <s v="ARTESIA 2076"/>
    <d v="2024-05-07T00:00:00"/>
    <s v="DDA REGULAR DEPOSIT"/>
    <m/>
    <s v="Credit"/>
    <n v="1467.5"/>
  </r>
  <r>
    <x v="1"/>
    <x v="3"/>
    <x v="10"/>
    <x v="20"/>
    <s v="ARTESIA 2076"/>
    <d v="2024-05-07T00:00:00"/>
    <s v="DDA REGULAR DEPOSIT"/>
    <m/>
    <s v="Credit"/>
    <n v="67"/>
  </r>
  <r>
    <x v="1"/>
    <x v="3"/>
    <x v="10"/>
    <x v="20"/>
    <s v="ARTESIA 2076"/>
    <d v="2024-05-07T00:00:00"/>
    <s v="DDA REGULAR DEPOSIT"/>
    <m/>
    <s v="Credit"/>
    <n v="66.260000000000005"/>
  </r>
  <r>
    <x v="1"/>
    <x v="3"/>
    <x v="10"/>
    <x v="20"/>
    <s v="ARTESIA 2076"/>
    <d v="2024-05-07T00:00:00"/>
    <s v="DDA REGULAR DEPOSIT"/>
    <m/>
    <s v="Credit"/>
    <n v="181.03"/>
  </r>
  <r>
    <x v="1"/>
    <x v="3"/>
    <x v="10"/>
    <x v="20"/>
    <s v="ARTESIA 2076"/>
    <d v="2024-05-28T00:00:00"/>
    <s v="DDA REGULAR DEPOSIT"/>
    <m/>
    <s v="Credit"/>
    <n v="70.150000000000006"/>
  </r>
  <r>
    <x v="1"/>
    <x v="3"/>
    <x v="10"/>
    <x v="20"/>
    <s v="ARTESIA 2076"/>
    <d v="2024-05-28T00:00:00"/>
    <s v="DDA REGULAR DEPOSIT"/>
    <m/>
    <s v="Credit"/>
    <n v="64.849999999999994"/>
  </r>
  <r>
    <x v="1"/>
    <x v="3"/>
    <x v="11"/>
    <x v="21"/>
    <s v="ARTESIA 2076"/>
    <d v="2024-05-28T00:00:00"/>
    <s v="DDA REGULAR DEPOSIT"/>
    <m/>
    <s v="Credit"/>
    <n v="19618.47"/>
  </r>
  <r>
    <x v="1"/>
    <x v="9"/>
    <x v="10"/>
    <x v="20"/>
    <s v="ARTESIA 2076"/>
    <d v="2024-06-26T00:00:00"/>
    <s v="DDA REGULAR DEPOSIT"/>
    <m/>
    <s v="Credit"/>
    <n v="947.03"/>
  </r>
  <r>
    <x v="1"/>
    <x v="9"/>
    <x v="10"/>
    <x v="20"/>
    <s v="ARTESIA 2076"/>
    <d v="2024-06-26T00:00:00"/>
    <s v="DDA REGULAR DEPOSIT"/>
    <m/>
    <s v="Credit"/>
    <n v="71.95"/>
  </r>
  <r>
    <x v="1"/>
    <x v="9"/>
    <x v="10"/>
    <x v="20"/>
    <s v="ARTESIA 2076"/>
    <d v="2024-06-26T00:00:00"/>
    <s v="DDA REGULAR DEPOSIT"/>
    <m/>
    <s v="Credit"/>
    <n v="63.17"/>
  </r>
  <r>
    <x v="1"/>
    <x v="9"/>
    <x v="10"/>
    <x v="20"/>
    <s v="ARTESIA 2076"/>
    <d v="2024-06-26T00:00:00"/>
    <s v="DDA REGULAR DEPOSIT"/>
    <m/>
    <s v="Credit"/>
    <n v="63.92"/>
  </r>
  <r>
    <x v="1"/>
    <x v="9"/>
    <x v="10"/>
    <x v="20"/>
    <s v="ARTESIA 2076"/>
    <d v="2024-06-26T00:00:00"/>
    <s v="DDA REGULAR DEPOSIT"/>
    <m/>
    <s v="Credit"/>
    <n v="183.47"/>
  </r>
  <r>
    <x v="1"/>
    <x v="9"/>
    <x v="10"/>
    <x v="20"/>
    <s v="ARTESIA 2076"/>
    <d v="2024-06-26T00:00:00"/>
    <s v="DDA REGULAR DEPOSIT"/>
    <m/>
    <s v="Credit"/>
    <n v="14.71"/>
  </r>
  <r>
    <x v="1"/>
    <x v="5"/>
    <x v="10"/>
    <x v="20"/>
    <s v="ARTESIA 2076"/>
    <d v="2024-07-16T00:00:00"/>
    <s v="DDA REGULAR DEPOSIT"/>
    <m/>
    <s v="Credit"/>
    <n v="251"/>
  </r>
  <r>
    <x v="1"/>
    <x v="5"/>
    <x v="11"/>
    <x v="21"/>
    <s v="ARTESIA 2076"/>
    <d v="2024-07-16T00:00:00"/>
    <s v="DDA REGULAR DEPOSIT"/>
    <m/>
    <s v="Credit"/>
    <n v="2100.7600000000002"/>
  </r>
  <r>
    <x v="1"/>
    <x v="10"/>
    <x v="10"/>
    <x v="20"/>
    <s v="ARTESIA 2076"/>
    <d v="2024-08-19T00:00:00"/>
    <s v="DDA REGULAR DEPOSIT"/>
    <m/>
    <s v="Credit"/>
    <n v="415.15"/>
  </r>
  <r>
    <x v="1"/>
    <x v="10"/>
    <x v="10"/>
    <x v="20"/>
    <s v="ARTESIA 2076"/>
    <d v="2024-08-19T00:00:00"/>
    <s v="DDA REGULAR DEPOSIT"/>
    <m/>
    <s v="Credit"/>
    <n v="769.81"/>
  </r>
  <r>
    <x v="1"/>
    <x v="10"/>
    <x v="11"/>
    <x v="21"/>
    <s v="ARTESIA 2076"/>
    <d v="2024-08-26T00:00:00"/>
    <s v="DDA REGULAR DEPOSIT"/>
    <m/>
    <s v="Credit"/>
    <n v="60"/>
  </r>
  <r>
    <x v="1"/>
    <x v="7"/>
    <x v="10"/>
    <x v="20"/>
    <s v="ARTESIA 2076"/>
    <d v="2024-10-15T00:00:00"/>
    <s v="DDA REGULAR DEPOSIT"/>
    <m/>
    <s v="Credit"/>
    <n v="102"/>
  </r>
  <r>
    <x v="1"/>
    <x v="7"/>
    <x v="10"/>
    <x v="20"/>
    <s v="ARTESIA 2076"/>
    <d v="2024-10-15T00:00:00"/>
    <s v="DDA REGULAR DEPOSIT"/>
    <m/>
    <s v="Credit"/>
    <n v="50"/>
  </r>
  <r>
    <x v="1"/>
    <x v="7"/>
    <x v="11"/>
    <x v="21"/>
    <s v="ARTESIA 2076"/>
    <d v="2024-10-15T00:00:00"/>
    <s v="DDA REGULAR DEPOSIT"/>
    <m/>
    <s v="Credit"/>
    <n v="653.07000000000005"/>
  </r>
  <r>
    <x v="1"/>
    <x v="7"/>
    <x v="11"/>
    <x v="21"/>
    <s v="ARTESIA 2076"/>
    <d v="2024-10-29T00:00:00"/>
    <s v="DDA REGULAR DEPOSIT"/>
    <m/>
    <s v="Credit"/>
    <n v="831.39"/>
  </r>
  <r>
    <x v="1"/>
    <x v="8"/>
    <x v="11"/>
    <x v="21"/>
    <s v="ARTESIA 2076"/>
    <d v="2024-11-19T00:00:00"/>
    <s v="DDA REGULAR DEPOSIT"/>
    <m/>
    <s v="Credit"/>
    <n v="331.59"/>
  </r>
  <r>
    <x v="0"/>
    <x v="1"/>
    <x v="12"/>
    <x v="23"/>
    <s v="ARTESIA 2076"/>
    <d v="2024-02-06T00:00:00"/>
    <s v="FLEETCOR FUNDING  BT0205 CCD     000000257606144 041000126902388"/>
    <m/>
    <s v="Debit"/>
    <n v="442.68"/>
  </r>
  <r>
    <x v="0"/>
    <x v="2"/>
    <x v="12"/>
    <x v="23"/>
    <s v="ARTESIA 2076"/>
    <d v="2024-03-27T00:00:00"/>
    <s v="FLEETCOR FUNDING  BT0326 CCD     000000264784140 041000121657874"/>
    <m/>
    <s v="Debit"/>
    <n v="8.84"/>
  </r>
  <r>
    <x v="0"/>
    <x v="3"/>
    <x v="12"/>
    <x v="23"/>
    <s v="ARTESIA 2076"/>
    <d v="2024-05-21T00:00:00"/>
    <s v="FLEETCOR FUNDING  BT0520 CCD     000000272806446 041000125315530"/>
    <m/>
    <s v="Debit"/>
    <n v="360.82"/>
  </r>
  <r>
    <x v="0"/>
    <x v="5"/>
    <x v="12"/>
    <x v="23"/>
    <s v="ARTESIA 2076"/>
    <d v="2024-07-18T00:00:00"/>
    <s v="FLEETCOR FUNDING  BT0717 CCD     000000281302755 041000126468742"/>
    <m/>
    <s v="Debit"/>
    <n v="281.18"/>
  </r>
  <r>
    <x v="0"/>
    <x v="10"/>
    <x v="12"/>
    <x v="23"/>
    <s v="ARTESIA 2076"/>
    <d v="2024-08-27T00:00:00"/>
    <s v="FLEETCOR FUNDING  BT0826 CCD     000000286938377 041000126422950"/>
    <m/>
    <s v="Debit"/>
    <n v="140.05000000000001"/>
  </r>
  <r>
    <x v="0"/>
    <x v="7"/>
    <x v="12"/>
    <x v="23"/>
    <s v="ARTESIA 2076"/>
    <d v="2024-10-10T00:00:00"/>
    <s v="FLEETCOR FUNDING  BT1009 CCD     000000293541588 041000120386161"/>
    <m/>
    <s v="Debit"/>
    <n v="380.96"/>
  </r>
  <r>
    <x v="0"/>
    <x v="8"/>
    <x v="12"/>
    <x v="23"/>
    <s v="ARTESIA 2076"/>
    <d v="2024-11-19T00:00:00"/>
    <s v="FLEETCOR FUNDING  BT1118 CCD     000000299153920 041000125236600"/>
    <m/>
    <s v="Debit"/>
    <n v="25"/>
  </r>
  <r>
    <x v="0"/>
    <x v="0"/>
    <x v="5"/>
    <x v="24"/>
    <s v="ARTESIA 2076"/>
    <d v="2024-01-04T00:00:00"/>
    <s v="LUMENCENTURYLINK  SPEEDPAY                          PPD 300908757"/>
    <m/>
    <s v="Debit"/>
    <n v="75.569999999999993"/>
  </r>
  <r>
    <x v="0"/>
    <x v="1"/>
    <x v="5"/>
    <x v="24"/>
    <s v="ARTESIA 2076"/>
    <d v="2024-02-06T00:00:00"/>
    <s v="LUMENCENTURYLINK  SPEEDPAY                          PPD 300908757"/>
    <m/>
    <s v="Debit"/>
    <n v="76.790000000000006"/>
  </r>
  <r>
    <x v="0"/>
    <x v="2"/>
    <x v="5"/>
    <x v="24"/>
    <s v="ARTESIA 2076"/>
    <d v="2024-03-05T00:00:00"/>
    <s v="LUMENCENTURYLINK  SPEEDPAY                          PPD 300908757"/>
    <m/>
    <s v="Debit"/>
    <n v="78.89"/>
  </r>
  <r>
    <x v="0"/>
    <x v="4"/>
    <x v="5"/>
    <x v="24"/>
    <s v="ARTESIA 2076"/>
    <d v="2024-04-04T00:00:00"/>
    <s v="LUMENCENTURYLINK  SPEEDPAY                          PPD 300908757"/>
    <m/>
    <s v="Debit"/>
    <n v="78.89"/>
  </r>
  <r>
    <x v="0"/>
    <x v="3"/>
    <x v="5"/>
    <x v="24"/>
    <s v="ARTESIA 2076"/>
    <d v="2024-05-07T00:00:00"/>
    <s v="LUMENCENTURYLINK  SPEEDPAY                          PPD 300908757"/>
    <m/>
    <s v="Debit"/>
    <n v="78.67"/>
  </r>
  <r>
    <x v="0"/>
    <x v="9"/>
    <x v="5"/>
    <x v="24"/>
    <s v="ARTESIA 2076"/>
    <d v="2024-06-04T00:00:00"/>
    <s v="LUMENCENTURYLINK  SPEEDPAY                          PPD 300908757"/>
    <m/>
    <s v="Debit"/>
    <n v="79.67"/>
  </r>
  <r>
    <x v="0"/>
    <x v="5"/>
    <x v="5"/>
    <x v="24"/>
    <s v="ARTESIA 2076"/>
    <d v="2024-07-09T00:00:00"/>
    <s v="LUMENCENTURYLINK  SPEEDPAY                          PPD 300908757"/>
    <m/>
    <s v="Debit"/>
    <n v="79.67"/>
  </r>
  <r>
    <x v="0"/>
    <x v="10"/>
    <x v="5"/>
    <x v="24"/>
    <s v="ARTESIA 2076"/>
    <d v="2024-08-06T00:00:00"/>
    <s v="LUMENCENTURYLINK  SPEEDPAY                          PPD 300908757"/>
    <m/>
    <s v="Debit"/>
    <n v="79.900000000000006"/>
  </r>
  <r>
    <x v="0"/>
    <x v="6"/>
    <x v="5"/>
    <x v="24"/>
    <s v="ARTESIA 2076"/>
    <d v="2024-09-04T00:00:00"/>
    <s v="LUMENCENTURYLINK  SPEEDPAY                          PPD 300908757"/>
    <m/>
    <s v="Debit"/>
    <n v="79.900000000000006"/>
  </r>
  <r>
    <x v="0"/>
    <x v="7"/>
    <x v="5"/>
    <x v="24"/>
    <s v="ARTESIA 2076"/>
    <d v="2024-10-08T00:00:00"/>
    <s v="LUMENCENTURYLINK  SPEEDPAY                          PPD 300908757"/>
    <m/>
    <s v="Debit"/>
    <n v="32.46"/>
  </r>
  <r>
    <x v="0"/>
    <x v="0"/>
    <x v="9"/>
    <x v="25"/>
    <s v="ARTESIA 2076"/>
    <d v="2024-01-08T00:00:00"/>
    <s v="MOON LAKE ELECTR  ELEC. BILL                          PPD ARTESIA FIRE PROT DIST"/>
    <m/>
    <s v="Debit"/>
    <n v="87.94"/>
  </r>
  <r>
    <x v="0"/>
    <x v="1"/>
    <x v="9"/>
    <x v="25"/>
    <s v="ARTESIA 2076"/>
    <d v="2024-02-12T00:00:00"/>
    <s v="MOON LAKE ELECTR  ELEC. BILL                          PPD ARTESIA FIRE PROT DIST"/>
    <m/>
    <s v="Debit"/>
    <n v="91.1"/>
  </r>
  <r>
    <x v="0"/>
    <x v="2"/>
    <x v="9"/>
    <x v="25"/>
    <s v="ARTESIA 2076"/>
    <d v="2024-03-11T00:00:00"/>
    <s v="MOON LAKE ELECTR  ELEC. BILL                          PPD ARTESIA FIRE PROT DIST"/>
    <m/>
    <s v="Debit"/>
    <n v="97.67"/>
  </r>
  <r>
    <x v="0"/>
    <x v="4"/>
    <x v="9"/>
    <x v="25"/>
    <s v="ARTESIA 2076"/>
    <d v="2024-04-08T00:00:00"/>
    <s v="MOON LAKE ELECTR  ELEC. BILL                          PPD ARTESIA FIRE PROT DIST"/>
    <m/>
    <s v="Debit"/>
    <n v="93.56"/>
  </r>
  <r>
    <x v="0"/>
    <x v="3"/>
    <x v="9"/>
    <x v="25"/>
    <s v="ARTESIA 2076"/>
    <d v="2024-05-13T00:00:00"/>
    <s v="MOON LAKE ELECTR  ELEC. BILL                          PPD ARTESIA FIRE PROT DIST"/>
    <m/>
    <s v="Debit"/>
    <n v="90.1"/>
  </r>
  <r>
    <x v="0"/>
    <x v="3"/>
    <x v="9"/>
    <x v="25"/>
    <s v="ARTESIA 2076"/>
    <d v="2024-05-20T00:00:00"/>
    <s v="MOON LAKE ELECTR  ELEC. BILL                          PPD ARTESIA FIRE PROT DIST"/>
    <m/>
    <s v="Debit"/>
    <n v="90.1"/>
  </r>
  <r>
    <x v="0"/>
    <x v="9"/>
    <x v="9"/>
    <x v="25"/>
    <s v="ARTESIA 2076"/>
    <d v="2024-06-10T00:00:00"/>
    <s v="MOON LAKE ELECTR  ELEC. BILL                          PPD ARTESIA FIRE PROT DIST"/>
    <m/>
    <s v="Debit"/>
    <n v="93.71"/>
  </r>
  <r>
    <x v="0"/>
    <x v="10"/>
    <x v="9"/>
    <x v="25"/>
    <s v="ARTESIA 2076"/>
    <d v="2024-08-12T00:00:00"/>
    <s v="MOON LAKE ELECTR  ELEC. BILL                          PPD ARTESIA FIRE PROT DIST"/>
    <m/>
    <s v="Debit"/>
    <n v="36.799999999999997"/>
  </r>
  <r>
    <x v="0"/>
    <x v="6"/>
    <x v="9"/>
    <x v="25"/>
    <s v="ARTESIA 2076"/>
    <d v="2024-09-09T00:00:00"/>
    <s v="MOON LAKE ELECTR  ELEC. BILL                          PPD ARTESIA FIRE PROT DIST"/>
    <m/>
    <s v="Debit"/>
    <n v="102.57"/>
  </r>
  <r>
    <x v="0"/>
    <x v="7"/>
    <x v="9"/>
    <x v="25"/>
    <s v="ARTESIA 2076"/>
    <d v="2024-10-15T00:00:00"/>
    <s v="MOON LAKE ELECTR  ELEC. BILL                          PPD ARTESIA FIRE PROT DIST"/>
    <m/>
    <s v="Debit"/>
    <n v="89.74"/>
  </r>
  <r>
    <x v="0"/>
    <x v="8"/>
    <x v="9"/>
    <x v="25"/>
    <s v="ARTESIA 2076"/>
    <d v="2024-11-12T00:00:00"/>
    <s v="MOON LAKE ELECTR  ELEC. BILL                          PPD ARTESIA FIRE PROT DIST"/>
    <m/>
    <s v="Debit"/>
    <n v="95.07"/>
  </r>
  <r>
    <x v="0"/>
    <x v="3"/>
    <x v="9"/>
    <x v="25"/>
    <s v="ARTESIA 2076"/>
    <d v="2024-05-20T00:00:00"/>
    <s v="MOON LAKE ELECTR  REVERSAL                          PPD ARTESIA FIRE PROT DIST"/>
    <m/>
    <s v="Credit"/>
    <n v="90.1"/>
  </r>
  <r>
    <x v="0"/>
    <x v="4"/>
    <x v="9"/>
    <x v="26"/>
    <s v="ARTESIA 2076"/>
    <d v="2024-04-22T00:00:00"/>
    <s v="MOUNTAIN WEST PR  PAYMENT                          WEB ARTESIA FIRE PROTECTIO 000000128193281"/>
    <m/>
    <s v="Debit"/>
    <n v="384.05"/>
  </r>
  <r>
    <x v="0"/>
    <x v="3"/>
    <x v="9"/>
    <x v="26"/>
    <s v="ARTESIA 2076"/>
    <d v="2024-05-16T00:00:00"/>
    <s v="MOUNTAIN WEST PR  PAYMENT                          WEB ARTESIA FIRE PROTECTIO 000000129096900"/>
    <m/>
    <s v="Debit"/>
    <n v="384.05"/>
  </r>
  <r>
    <x v="0"/>
    <x v="9"/>
    <x v="9"/>
    <x v="26"/>
    <s v="ARTESIA 2076"/>
    <d v="2024-06-18T00:00:00"/>
    <s v="MOUNTAIN WEST PR  PAYMENT                          WEB ARTESIA FIRE PROTECTIO 000000130134445"/>
    <m/>
    <s v="Debit"/>
    <n v="384.05"/>
  </r>
  <r>
    <x v="0"/>
    <x v="5"/>
    <x v="9"/>
    <x v="26"/>
    <s v="ARTESIA 2076"/>
    <d v="2024-07-16T00:00:00"/>
    <s v="MOUNTAIN WEST PR  PAYMENT                          WEB ARTESIA FIRE PROTECTIO 000000131089178"/>
    <m/>
    <s v="Debit"/>
    <n v="384.05"/>
  </r>
  <r>
    <x v="0"/>
    <x v="10"/>
    <x v="9"/>
    <x v="26"/>
    <s v="ARTESIA 2076"/>
    <d v="2024-08-16T00:00:00"/>
    <s v="MOUNTAIN WEST PR  PAYMENT                          WEB ARTESIA FIRE PROTECTIO 000000132118062"/>
    <m/>
    <s v="Debit"/>
    <n v="384.05"/>
  </r>
  <r>
    <x v="0"/>
    <x v="6"/>
    <x v="9"/>
    <x v="26"/>
    <s v="ARTESIA 2076"/>
    <d v="2024-09-17T00:00:00"/>
    <s v="MOUNTAIN WEST PR  PAYMENT                          WEB ARTESIA FIRE PROTECTIO 000000133147062"/>
    <m/>
    <s v="Debit"/>
    <n v="384.05"/>
  </r>
  <r>
    <x v="0"/>
    <x v="7"/>
    <x v="9"/>
    <x v="26"/>
    <s v="ARTESIA 2076"/>
    <d v="2024-10-16T00:00:00"/>
    <s v="MOUNTAIN WEST PR  PAYMENT                          WEB ARTESIA FIRE PROTECTIO 000000134137266"/>
    <m/>
    <s v="Debit"/>
    <n v="384.05"/>
  </r>
  <r>
    <x v="0"/>
    <x v="8"/>
    <x v="9"/>
    <x v="26"/>
    <s v="ARTESIA 2076"/>
    <d v="2024-11-18T00:00:00"/>
    <s v="MOUNTAIN WEST PR  PAYMENT                          WEB ARTESIA FIRE PROTECTIO 000000135191092"/>
    <m/>
    <s v="Debit"/>
    <n v="384.05"/>
  </r>
  <r>
    <x v="0"/>
    <x v="0"/>
    <x v="5"/>
    <x v="27"/>
    <s v="ARTESIA 2076"/>
    <d v="2024-01-03T00:00:00"/>
    <s v="SBT INTERNET      SBT INTERN CCD     ST-A2Q1U3O7E5H8 091000010826297"/>
    <m/>
    <s v="Debit"/>
    <n v="45"/>
  </r>
  <r>
    <x v="0"/>
    <x v="8"/>
    <x v="5"/>
    <x v="27"/>
    <s v="ARTESIA 2076"/>
    <d v="2024-11-04T00:00:00"/>
    <s v="SBT INTERNET      SBT INTERN CCD     ST-B0B9B0F3S2C3 091000014110655"/>
    <m/>
    <s v="Debit"/>
    <n v="45"/>
  </r>
  <r>
    <x v="0"/>
    <x v="10"/>
    <x v="5"/>
    <x v="27"/>
    <s v="ARTESIA 2076"/>
    <d v="2024-08-05T00:00:00"/>
    <s v="SBT INTERNET      SBT INTERN CCD     ST-F1K1B4I6S9G2 111000024978903"/>
    <m/>
    <s v="Debit"/>
    <n v="45"/>
  </r>
  <r>
    <x v="0"/>
    <x v="4"/>
    <x v="5"/>
    <x v="27"/>
    <s v="ARTESIA 2076"/>
    <d v="2024-04-03T00:00:00"/>
    <s v="SBT INTERNET      SBT INTERN CCD     ST-J2W9K5C6B6C0 091000017708772"/>
    <m/>
    <s v="Debit"/>
    <n v="45"/>
  </r>
  <r>
    <x v="0"/>
    <x v="9"/>
    <x v="5"/>
    <x v="27"/>
    <s v="ARTESIA 2076"/>
    <d v="2024-06-03T00:00:00"/>
    <s v="SBT INTERNET      SBT INTERN CCD     ST-O0R5F8P9E7I5 091000017349077"/>
    <m/>
    <s v="Debit"/>
    <n v="45"/>
  </r>
  <r>
    <x v="0"/>
    <x v="1"/>
    <x v="5"/>
    <x v="27"/>
    <s v="ARTESIA 2076"/>
    <d v="2024-02-05T00:00:00"/>
    <s v="SBT INTERNET      SBT INTERN CCD     ST-O1V2N2I4W8L8 111000020776908"/>
    <m/>
    <s v="Debit"/>
    <n v="45"/>
  </r>
  <r>
    <x v="0"/>
    <x v="2"/>
    <x v="5"/>
    <x v="27"/>
    <s v="ARTESIA 2076"/>
    <d v="2024-03-04T00:00:00"/>
    <s v="SBT INTERNET      SBT INTERN CCD     ST-Q6I2W4D8G5L0 111000024359251"/>
    <m/>
    <s v="Debit"/>
    <n v="45"/>
  </r>
  <r>
    <x v="0"/>
    <x v="7"/>
    <x v="5"/>
    <x v="27"/>
    <s v="ARTESIA 2076"/>
    <d v="2024-10-03T00:00:00"/>
    <s v="SBT INTERNET      SBT INTERN CCD     ST-T9U1Y0D9D4W6 091000010983205"/>
    <m/>
    <s v="Debit"/>
    <n v="45"/>
  </r>
  <r>
    <x v="0"/>
    <x v="3"/>
    <x v="5"/>
    <x v="27"/>
    <s v="ARTESIA 2076"/>
    <d v="2024-05-03T00:00:00"/>
    <s v="SBT INTERNET      SBT INTERN CCD     ST-U6G5A6R3Q2N6 091000014054882"/>
    <m/>
    <s v="Debit"/>
    <n v="45"/>
  </r>
  <r>
    <x v="0"/>
    <x v="5"/>
    <x v="5"/>
    <x v="27"/>
    <s v="ARTESIA 2076"/>
    <d v="2024-07-03T00:00:00"/>
    <s v="SBT INTERNET      SBT INTERN CCD     ST-X0E0Z1U1P3K4 091000011942598"/>
    <m/>
    <s v="Debit"/>
    <n v="45"/>
  </r>
  <r>
    <x v="2"/>
    <x v="5"/>
    <x v="13"/>
    <x v="28"/>
    <s v="ARTESIA 2076"/>
    <d v="2024-07-01T00:00:00"/>
    <s v="TRANSFER FROM X2076 TO X2120"/>
    <m/>
    <s v="Debit"/>
    <n v="2447.1999999999998"/>
  </r>
  <r>
    <x v="3"/>
    <x v="11"/>
    <x v="14"/>
    <x v="29"/>
    <m/>
    <m/>
    <m/>
    <m/>
    <m/>
    <m/>
  </r>
  <r>
    <x v="3"/>
    <x v="12"/>
    <x v="14"/>
    <x v="29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x v="0"/>
    <x v="0"/>
    <x v="0"/>
    <s v="ARTESIA 2120"/>
    <d v="2024-03-13T00:00:00"/>
    <s v="DBT CRD 1049 03/13/24 77894566 O REILLY 2974 VERNAL       UT C# 2211"/>
    <m/>
    <s v="Debit"/>
    <n v="5.76"/>
  </r>
  <r>
    <x v="0"/>
    <x v="1"/>
    <x v="0"/>
    <x v="0"/>
    <s v="ARTESIA 2120"/>
    <d v="2024-07-17T00:00:00"/>
    <s v="DBT CRD 1023 07/17/24 03944991 O REILLY 2974 VERNAL       UT C# 2211"/>
    <m/>
    <s v="Debit"/>
    <n v="218.26"/>
  </r>
  <r>
    <x v="0"/>
    <x v="1"/>
    <x v="0"/>
    <x v="0"/>
    <s v="ARTESIA 2120"/>
    <d v="2024-07-18T00:00:00"/>
    <s v="DBT CRD 1021 07/18/24 18813610 O REILLY 6292 NAPLES       UT C# 2211"/>
    <m/>
    <s v="Debit"/>
    <n v="31"/>
  </r>
  <r>
    <x v="0"/>
    <x v="1"/>
    <x v="0"/>
    <x v="0"/>
    <s v="ARTESIA 2120"/>
    <d v="2024-07-18T00:00:00"/>
    <s v="DBT CRD 1021 07/18/24 17700960 O REILLY 6292 NAPLES       UT C# 2211"/>
    <m/>
    <s v="Debit"/>
    <n v="31"/>
  </r>
  <r>
    <x v="0"/>
    <x v="2"/>
    <x v="1"/>
    <x v="1"/>
    <s v="ARTESIA 2120"/>
    <d v="2024-08-14T00:00:00"/>
    <s v="DDA B/P 1013 08/14/24 25780884 GOOGLE *ONXMAPS 855-836-3987 CA C# 2211"/>
    <m/>
    <s v="Debit"/>
    <n v="107.44"/>
  </r>
  <r>
    <x v="0"/>
    <x v="3"/>
    <x v="2"/>
    <x v="2"/>
    <s v="ARTESIA 2120"/>
    <d v="2024-02-12T00:00:00"/>
    <s v="DBT CRD 1247 02/11/24 08813849 C-A-L RANCH STORES #14 VERNAL       UT C# 2211"/>
    <m/>
    <s v="Debit"/>
    <n v="69.55"/>
  </r>
  <r>
    <x v="0"/>
    <x v="0"/>
    <x v="2"/>
    <x v="3"/>
    <s v="ARTESIA 2120"/>
    <d v="2024-03-11T00:00:00"/>
    <s v="DBT CRD 1318 03/10/24 36296195 WM SUPERCENTER #1572 VERNAL       UT C# 2211"/>
    <m/>
    <s v="Debit"/>
    <n v="106.05"/>
  </r>
  <r>
    <x v="0"/>
    <x v="0"/>
    <x v="2"/>
    <x v="3"/>
    <s v="ARTESIA 2120"/>
    <d v="2024-03-25T00:00:00"/>
    <s v="POS DEB 1118 03/24/24 24320596 WAL-MART SUPER CENTER 1572 WAL-SAMS VERNAL       UT C# 2211"/>
    <m/>
    <s v="Debit"/>
    <n v="6.42"/>
  </r>
  <r>
    <x v="0"/>
    <x v="4"/>
    <x v="2"/>
    <x v="3"/>
    <s v="ARTESIA 2120"/>
    <d v="2024-04-01T00:00:00"/>
    <s v="DBT CRD 1256 03/31/24 44298683 WAL-MART #1572 VERNAL       UT C# 2211"/>
    <m/>
    <s v="Debit"/>
    <n v="116.65"/>
  </r>
  <r>
    <x v="0"/>
    <x v="5"/>
    <x v="3"/>
    <x v="4"/>
    <s v="ARTESIA 2120"/>
    <d v="2024-06-20T00:00:00"/>
    <s v="DBT CRD 1025 06/19/24 60367694 AAA EMERGENCY SUPPLY C 914-949-0512 NY C# 2211"/>
    <m/>
    <s v="Debit"/>
    <n v="500"/>
  </r>
  <r>
    <x v="0"/>
    <x v="6"/>
    <x v="4"/>
    <x v="3"/>
    <s v="ARTESIA 2120"/>
    <d v="2024-01-18T00:00:00"/>
    <s v="POS DEB 1703 01/17/24 00281795 WM SUPERCENTER #1572 WAL-MART SUPER CENTER VERNAL       UT C# 2211"/>
    <m/>
    <s v="Debit"/>
    <n v="46.63"/>
  </r>
  <r>
    <x v="0"/>
    <x v="7"/>
    <x v="5"/>
    <x v="5"/>
    <s v="ARTESIA 2120"/>
    <d v="2024-05-13T00:00:00"/>
    <s v="DBT CRD 1228 05/12/24 36635700 USPS PO 0724210554 DINOSAUR     CO C# 2211"/>
    <m/>
    <s v="Debit"/>
    <n v="42.47"/>
  </r>
  <r>
    <x v="0"/>
    <x v="6"/>
    <x v="6"/>
    <x v="6"/>
    <s v="ARTESIA 2120"/>
    <d v="2024-01-22T00:00:00"/>
    <s v="DBT CRD 1225 01/21/24 31053494 SQ *HIGHWAY BAR &amp; GRIL DINOSAUR     CO C# 2211"/>
    <m/>
    <s v="Debit"/>
    <n v="70.75"/>
  </r>
  <r>
    <x v="0"/>
    <x v="6"/>
    <x v="6"/>
    <x v="7"/>
    <s v="ARTESIA 2120"/>
    <d v="2024-01-18T00:00:00"/>
    <s v="DBT CRD 1014 01/18/24 08269003 PAPA MURPHY S UT049 VERNAL       UT C# 2211"/>
    <m/>
    <s v="Debit"/>
    <n v="24.85"/>
  </r>
  <r>
    <x v="0"/>
    <x v="0"/>
    <x v="6"/>
    <x v="8"/>
    <s v="ARTESIA 2120"/>
    <d v="2024-03-13T00:00:00"/>
    <s v="DBT CRD 1049 03/13/24 75852007 TST* COACHES CORNER BA RANGELY      CO C# 2211"/>
    <m/>
    <s v="Debit"/>
    <n v="89.88"/>
  </r>
  <r>
    <x v="0"/>
    <x v="4"/>
    <x v="6"/>
    <x v="9"/>
    <s v="ARTESIA 2120"/>
    <d v="2024-04-09T00:00:00"/>
    <s v="DBT CRD 1034 04/09/24 99828400 SQ *NORTHWEST RETAC GOSQ.COM     CO C# 2211"/>
    <m/>
    <s v="Debit"/>
    <n v="150"/>
  </r>
  <r>
    <x v="0"/>
    <x v="4"/>
    <x v="6"/>
    <x v="10"/>
    <s v="ARTESIA 2120"/>
    <d v="2024-04-19T00:00:00"/>
    <s v="DBT CRD 1033 04/19/24 38892271 GLENWOOD SPRINGS INN GLENWOOD SPRICO C# 2211"/>
    <m/>
    <s v="Debit"/>
    <n v="187.72"/>
  </r>
  <r>
    <x v="1"/>
    <x v="1"/>
    <x v="7"/>
    <x v="11"/>
    <s v="ARTESIA 2120"/>
    <d v="2024-07-01T00:00:00"/>
    <s v="TRANSFER FROM X2076 TO X2120"/>
    <m/>
    <s v="Credit"/>
    <n v="2447.1999999999998"/>
  </r>
  <r>
    <x v="0"/>
    <x v="8"/>
    <x v="8"/>
    <x v="12"/>
    <m/>
    <m/>
    <m/>
    <m/>
    <m/>
    <n v="0"/>
  </r>
  <r>
    <x v="0"/>
    <x v="9"/>
    <x v="8"/>
    <x v="12"/>
    <m/>
    <m/>
    <m/>
    <m/>
    <m/>
    <n v="0"/>
  </r>
  <r>
    <x v="0"/>
    <x v="10"/>
    <x v="8"/>
    <x v="12"/>
    <m/>
    <m/>
    <m/>
    <m/>
    <m/>
    <n v="0"/>
  </r>
  <r>
    <x v="2"/>
    <x v="11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3"/>
    <m/>
    <m/>
    <m/>
    <m/>
    <m/>
    <m/>
  </r>
  <r>
    <x v="2"/>
    <x v="12"/>
    <x v="9"/>
    <x v="14"/>
    <m/>
    <m/>
    <m/>
    <m/>
    <m/>
    <m/>
  </r>
  <r>
    <x v="2"/>
    <x v="12"/>
    <x v="9"/>
    <x v="1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E1EE1C-B8C8-4382-B9C5-78F632EA5E5B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A5:N55" firstHeaderRow="1" firstDataRow="2" firstDataCol="1"/>
  <pivotFields count="10">
    <pivotField axis="axisRow" showAll="0" sortType="ascending">
      <items count="5">
        <item x="1"/>
        <item x="0"/>
        <item x="2"/>
        <item x="3"/>
        <item t="default"/>
      </items>
    </pivotField>
    <pivotField axis="axisCol" showAll="0">
      <items count="14">
        <item x="0"/>
        <item x="1"/>
        <item x="2"/>
        <item x="4"/>
        <item x="3"/>
        <item x="9"/>
        <item x="5"/>
        <item x="10"/>
        <item x="6"/>
        <item x="7"/>
        <item h="1" x="12"/>
        <item x="8"/>
        <item x="11"/>
        <item t="default"/>
      </items>
    </pivotField>
    <pivotField axis="axisRow" showAll="0">
      <items count="18">
        <item x="12"/>
        <item x="4"/>
        <item x="5"/>
        <item x="7"/>
        <item m="1" x="15"/>
        <item x="2"/>
        <item x="10"/>
        <item x="3"/>
        <item x="6"/>
        <item x="8"/>
        <item m="1" x="16"/>
        <item x="0"/>
        <item x="11"/>
        <item x="9"/>
        <item x="14"/>
        <item x="13"/>
        <item x="1"/>
        <item t="default"/>
      </items>
    </pivotField>
    <pivotField axis="axisRow" showAll="0">
      <items count="31">
        <item x="18"/>
        <item x="24"/>
        <item x="19"/>
        <item x="6"/>
        <item x="0"/>
        <item x="22"/>
        <item x="23"/>
        <item x="20"/>
        <item x="3"/>
        <item x="11"/>
        <item x="7"/>
        <item x="9"/>
        <item x="14"/>
        <item x="5"/>
        <item x="25"/>
        <item x="26"/>
        <item x="2"/>
        <item x="8"/>
        <item x="10"/>
        <item x="21"/>
        <item x="17"/>
        <item x="4"/>
        <item x="15"/>
        <item x="27"/>
        <item x="1"/>
        <item x="28"/>
        <item x="16"/>
        <item x="29"/>
        <item x="12"/>
        <item x="13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3">
    <field x="0"/>
    <field x="2"/>
    <field x="3"/>
  </rowFields>
  <rowItems count="49">
    <i>
      <x/>
    </i>
    <i r="1">
      <x v="6"/>
    </i>
    <i r="2">
      <x v="7"/>
    </i>
    <i r="1">
      <x v="9"/>
    </i>
    <i r="2">
      <x v="5"/>
    </i>
    <i r="2">
      <x v="12"/>
    </i>
    <i r="1">
      <x v="12"/>
    </i>
    <i r="2">
      <x v="19"/>
    </i>
    <i>
      <x v="1"/>
    </i>
    <i r="1">
      <x/>
    </i>
    <i r="2">
      <x v="6"/>
    </i>
    <i r="1">
      <x v="1"/>
    </i>
    <i r="2">
      <x v="9"/>
    </i>
    <i r="2">
      <x v="13"/>
    </i>
    <i r="2">
      <x v="21"/>
    </i>
    <i r="2">
      <x v="29"/>
    </i>
    <i r="1">
      <x v="2"/>
    </i>
    <i r="2">
      <x v="1"/>
    </i>
    <i r="2">
      <x v="3"/>
    </i>
    <i r="2">
      <x v="23"/>
    </i>
    <i r="1">
      <x v="3"/>
    </i>
    <i r="2">
      <x v="11"/>
    </i>
    <i r="2">
      <x v="17"/>
    </i>
    <i r="1">
      <x v="5"/>
    </i>
    <i r="2">
      <x v="2"/>
    </i>
    <i r="2">
      <x v="16"/>
    </i>
    <i r="2">
      <x v="18"/>
    </i>
    <i r="1">
      <x v="7"/>
    </i>
    <i r="2">
      <x/>
    </i>
    <i r="2">
      <x v="8"/>
    </i>
    <i r="1">
      <x v="8"/>
    </i>
    <i r="2">
      <x v="10"/>
    </i>
    <i r="2">
      <x v="20"/>
    </i>
    <i r="2">
      <x v="26"/>
    </i>
    <i r="1">
      <x v="11"/>
    </i>
    <i r="2">
      <x v="4"/>
    </i>
    <i r="2">
      <x v="28"/>
    </i>
    <i r="1">
      <x v="13"/>
    </i>
    <i r="2">
      <x v="14"/>
    </i>
    <i r="2">
      <x v="15"/>
    </i>
    <i r="2">
      <x v="22"/>
    </i>
    <i r="1">
      <x v="16"/>
    </i>
    <i r="2">
      <x v="24"/>
    </i>
    <i>
      <x v="2"/>
    </i>
    <i r="1">
      <x v="15"/>
    </i>
    <i r="2">
      <x v="25"/>
    </i>
    <i>
      <x v="3"/>
    </i>
    <i r="1">
      <x v="14"/>
    </i>
    <i r="2">
      <x v="27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 t="grand">
      <x/>
    </i>
  </colItems>
  <dataFields count="1">
    <dataField name="Sum of Amount" fld="9" baseField="0" baseItem="0" numFmtId="44"/>
  </dataField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ED9C8E-FD46-3048-A9CE-454D0D43908F}" name="PivotTable1" cacheId="5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A5:N34" firstHeaderRow="1" firstDataRow="2" firstDataCol="1"/>
  <pivotFields count="10">
    <pivotField axis="axisRow" showAll="0" sortType="ascending">
      <items count="5">
        <item m="1" x="3"/>
        <item x="0"/>
        <item x="1"/>
        <item x="2"/>
        <item t="default"/>
      </items>
    </pivotField>
    <pivotField axis="axisCol" showAll="0">
      <items count="14">
        <item x="6"/>
        <item x="3"/>
        <item x="0"/>
        <item x="4"/>
        <item x="7"/>
        <item x="5"/>
        <item x="1"/>
        <item x="2"/>
        <item x="8"/>
        <item x="9"/>
        <item x="10"/>
        <item x="11"/>
        <item h="1" x="12"/>
        <item t="default"/>
      </items>
    </pivotField>
    <pivotField axis="axisRow" showAll="0">
      <items count="16">
        <item x="0"/>
        <item x="2"/>
        <item x="4"/>
        <item x="5"/>
        <item m="1" x="14"/>
        <item m="1" x="13"/>
        <item m="1" x="12"/>
        <item x="9"/>
        <item x="7"/>
        <item m="1" x="11"/>
        <item x="1"/>
        <item x="6"/>
        <item m="1" x="10"/>
        <item x="3"/>
        <item x="8"/>
        <item t="default"/>
      </items>
    </pivotField>
    <pivotField axis="axisRow" showAll="0" sortType="ascending">
      <items count="17">
        <item x="4"/>
        <item x="2"/>
        <item x="14"/>
        <item x="8"/>
        <item x="11"/>
        <item x="10"/>
        <item x="6"/>
        <item x="12"/>
        <item m="1" x="15"/>
        <item x="9"/>
        <item x="0"/>
        <item x="1"/>
        <item x="7"/>
        <item x="5"/>
        <item x="3"/>
        <item x="13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3">
    <field x="0"/>
    <field x="2"/>
    <field x="3"/>
  </rowFields>
  <rowItems count="28">
    <i>
      <x v="1"/>
    </i>
    <i r="1">
      <x/>
    </i>
    <i r="2">
      <x v="10"/>
    </i>
    <i r="1">
      <x v="1"/>
    </i>
    <i r="2">
      <x v="1"/>
    </i>
    <i r="2">
      <x v="14"/>
    </i>
    <i r="1">
      <x v="2"/>
    </i>
    <i r="2">
      <x v="14"/>
    </i>
    <i r="1">
      <x v="3"/>
    </i>
    <i r="2">
      <x v="13"/>
    </i>
    <i r="1">
      <x v="10"/>
    </i>
    <i r="2">
      <x v="11"/>
    </i>
    <i r="1">
      <x v="11"/>
    </i>
    <i r="2">
      <x v="3"/>
    </i>
    <i r="2">
      <x v="5"/>
    </i>
    <i r="2">
      <x v="6"/>
    </i>
    <i r="2">
      <x v="9"/>
    </i>
    <i r="2">
      <x v="12"/>
    </i>
    <i r="1">
      <x v="13"/>
    </i>
    <i r="2">
      <x/>
    </i>
    <i r="1">
      <x v="14"/>
    </i>
    <i r="2">
      <x v="7"/>
    </i>
    <i>
      <x v="2"/>
    </i>
    <i r="1">
      <x v="8"/>
    </i>
    <i r="2">
      <x v="4"/>
    </i>
    <i>
      <x v="3"/>
    </i>
    <i r="1">
      <x v="7"/>
    </i>
    <i r="2">
      <x v="15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Amount" fld="9" baseField="0" baseItem="0" numFmtId="44"/>
  </dataField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EA4B-EA72-4DC0-BE10-ED1E761D781E}">
  <sheetPr>
    <pageSetUpPr fitToPage="1"/>
  </sheetPr>
  <dimension ref="A1:I32"/>
  <sheetViews>
    <sheetView tabSelected="1" zoomScale="130" zoomScaleNormal="130" workbookViewId="0">
      <selection activeCell="I29" sqref="I29"/>
    </sheetView>
  </sheetViews>
  <sheetFormatPr defaultColWidth="8.85546875" defaultRowHeight="15" x14ac:dyDescent="0.25"/>
  <cols>
    <col min="1" max="1" width="29.42578125" customWidth="1"/>
    <col min="2" max="6" width="17.7109375" customWidth="1"/>
    <col min="7" max="7" width="3" customWidth="1"/>
    <col min="8" max="8" width="26.42578125" bestFit="1" customWidth="1"/>
    <col min="9" max="9" width="14.7109375" customWidth="1"/>
  </cols>
  <sheetData>
    <row r="1" spans="1:9" ht="15.75" thickBot="1" x14ac:dyDescent="0.3">
      <c r="B1" s="8"/>
      <c r="C1" s="8" t="s">
        <v>175</v>
      </c>
      <c r="D1" s="8" t="s">
        <v>176</v>
      </c>
      <c r="E1" s="8"/>
      <c r="F1" s="8"/>
      <c r="I1" s="8"/>
    </row>
    <row r="2" spans="1:9" ht="15.75" thickBot="1" x14ac:dyDescent="0.3">
      <c r="B2" s="14" t="s">
        <v>119</v>
      </c>
      <c r="C2" s="8" t="s">
        <v>120</v>
      </c>
      <c r="D2" s="8" t="s">
        <v>120</v>
      </c>
      <c r="E2" s="8" t="s">
        <v>178</v>
      </c>
      <c r="F2" s="9" t="s">
        <v>121</v>
      </c>
      <c r="I2" s="14" t="s">
        <v>180</v>
      </c>
    </row>
    <row r="3" spans="1:9" x14ac:dyDescent="0.25">
      <c r="A3" s="10" t="s">
        <v>73</v>
      </c>
      <c r="B3" s="18">
        <f>SUM(B5:B6)</f>
        <v>31013</v>
      </c>
      <c r="C3" s="18">
        <f>SUM(C5:C6)</f>
        <v>34706.15</v>
      </c>
      <c r="D3" s="18">
        <f>SUM(D5:D6)</f>
        <v>0</v>
      </c>
      <c r="E3" s="18">
        <f>SUM(C3:D3)</f>
        <v>34706.15</v>
      </c>
      <c r="F3" s="18">
        <f>B3-C3</f>
        <v>-3693.1500000000015</v>
      </c>
      <c r="H3" s="10" t="s">
        <v>73</v>
      </c>
      <c r="I3" s="18">
        <f>SUM(I5:I7)</f>
        <v>31713</v>
      </c>
    </row>
    <row r="4" spans="1:9" x14ac:dyDescent="0.25">
      <c r="A4" s="16" t="s">
        <v>76</v>
      </c>
      <c r="B4" s="11">
        <v>6000</v>
      </c>
      <c r="C4" s="27">
        <f>IFERROR(VLOOKUP(A4,'Monthly Main'!A:N,14,FALSE),"")</f>
        <v>6136.6900000000005</v>
      </c>
      <c r="D4" s="27" t="str">
        <f>IFERROR(VLOOKUP(A4,'Chief Monthly'!A:N,14,FALSE),"")</f>
        <v/>
      </c>
      <c r="E4" s="11">
        <f>SUM(C4:D4)</f>
        <v>6136.6900000000005</v>
      </c>
      <c r="F4" s="15">
        <f>B4-C4</f>
        <v>-136.69000000000051</v>
      </c>
      <c r="H4" s="16" t="s">
        <v>76</v>
      </c>
      <c r="I4" s="11">
        <v>6000</v>
      </c>
    </row>
    <row r="5" spans="1:9" x14ac:dyDescent="0.25">
      <c r="A5" s="16" t="s">
        <v>77</v>
      </c>
      <c r="B5" s="11">
        <v>31013</v>
      </c>
      <c r="C5" s="27">
        <f>IFERROR(VLOOKUP(A5,'Monthly Main'!A:N,14,FALSE),"")</f>
        <v>34203.15</v>
      </c>
      <c r="D5" s="27" t="str">
        <f>IFERROR(VLOOKUP(A5,'Chief Monthly'!A:N,14,FALSE),"")</f>
        <v/>
      </c>
      <c r="E5" s="11">
        <f t="shared" ref="E5:E6" si="0">SUM(C5:D5)</f>
        <v>34203.15</v>
      </c>
      <c r="F5" s="15">
        <f>B5-C5</f>
        <v>-3190.1500000000015</v>
      </c>
      <c r="H5" s="16" t="s">
        <v>77</v>
      </c>
      <c r="I5" s="11">
        <v>31013</v>
      </c>
    </row>
    <row r="6" spans="1:9" x14ac:dyDescent="0.25">
      <c r="A6" s="16" t="s">
        <v>78</v>
      </c>
      <c r="B6" s="11"/>
      <c r="C6" s="27">
        <f>IFERROR(VLOOKUP(A6,'Monthly Main'!A:N,14,FALSE),"")</f>
        <v>503</v>
      </c>
      <c r="D6" s="27" t="str">
        <f>IFERROR(VLOOKUP(A6,'Chief Monthly'!A:N,14,FALSE),"")</f>
        <v/>
      </c>
      <c r="E6" s="11">
        <f t="shared" si="0"/>
        <v>503</v>
      </c>
      <c r="F6" s="15">
        <f>B6-C6</f>
        <v>-503</v>
      </c>
      <c r="H6" s="16" t="s">
        <v>78</v>
      </c>
      <c r="I6" s="11">
        <v>500</v>
      </c>
    </row>
    <row r="7" spans="1:9" x14ac:dyDescent="0.25">
      <c r="A7" s="19"/>
      <c r="B7" s="20"/>
      <c r="C7" s="28"/>
      <c r="D7" s="28"/>
      <c r="E7" s="20"/>
      <c r="F7" s="21"/>
      <c r="H7" s="19" t="s">
        <v>181</v>
      </c>
      <c r="I7" s="20">
        <v>200</v>
      </c>
    </row>
    <row r="8" spans="1:9" x14ac:dyDescent="0.25">
      <c r="A8" s="10" t="s">
        <v>117</v>
      </c>
      <c r="B8" s="18">
        <f>SUM(B9:B27)</f>
        <v>41526</v>
      </c>
      <c r="C8" s="30">
        <f t="shared" ref="C8" si="1">SUM(C9:C27)</f>
        <v>38955.299999999996</v>
      </c>
      <c r="D8" s="30">
        <f>SUM(D9:D27)</f>
        <v>1804.4300000000003</v>
      </c>
      <c r="E8" s="18">
        <f>SUM(C8:D8)</f>
        <v>40759.729999999996</v>
      </c>
      <c r="F8" s="18">
        <f>B8-E8</f>
        <v>766.27000000000407</v>
      </c>
      <c r="H8" s="10" t="s">
        <v>117</v>
      </c>
      <c r="I8" s="18">
        <f>SUM(I9:I27)</f>
        <v>37676</v>
      </c>
    </row>
    <row r="9" spans="1:9" x14ac:dyDescent="0.25">
      <c r="A9" s="16" t="s">
        <v>6</v>
      </c>
      <c r="B9" s="25">
        <v>50</v>
      </c>
      <c r="C9" s="29" t="str">
        <f>IFERROR(VLOOKUP(A9,'Monthly Main'!A:N,14,FALSE),"0")</f>
        <v>0</v>
      </c>
      <c r="D9" s="29" t="str">
        <f>IFERROR(VLOOKUP(A9,'Chief Monthly'!A:N,14,FALSE),"")</f>
        <v/>
      </c>
      <c r="E9" s="25">
        <f>SUM(C9:D9)</f>
        <v>0</v>
      </c>
      <c r="F9" s="18">
        <f t="shared" ref="F9:F27" si="2">B9-E9</f>
        <v>50</v>
      </c>
      <c r="H9" s="16" t="s">
        <v>6</v>
      </c>
      <c r="I9" s="25">
        <v>50</v>
      </c>
    </row>
    <row r="10" spans="1:9" x14ac:dyDescent="0.25">
      <c r="A10" s="16" t="s">
        <v>79</v>
      </c>
      <c r="B10" s="25">
        <v>4500</v>
      </c>
      <c r="C10" s="29">
        <f>IFERROR(VLOOKUP(A10,'Monthly Main'!A:N,14,FALSE),"0")</f>
        <v>1639.53</v>
      </c>
      <c r="D10" s="29">
        <f>IFERROR(VLOOKUP(A10,'Chief Monthly'!A:N,14,FALSE),"")</f>
        <v>286.02</v>
      </c>
      <c r="E10" s="25">
        <f t="shared" ref="E10:E27" si="3">SUM(C10:D10)</f>
        <v>1925.55</v>
      </c>
      <c r="F10" s="18">
        <f t="shared" si="2"/>
        <v>2574.4499999999998</v>
      </c>
      <c r="H10" s="16" t="s">
        <v>79</v>
      </c>
      <c r="I10" s="25">
        <v>4500</v>
      </c>
    </row>
    <row r="11" spans="1:9" x14ac:dyDescent="0.25">
      <c r="A11" s="16" t="s">
        <v>80</v>
      </c>
      <c r="B11" s="25">
        <v>3000</v>
      </c>
      <c r="C11" s="29">
        <f>IFERROR(VLOOKUP(A11,'Monthly Main'!A:N,14,FALSE),"0")</f>
        <v>7798.0099999999993</v>
      </c>
      <c r="D11" s="29" t="str">
        <f>IFERROR(VLOOKUP(A11,'Chief Monthly'!A:N,14,FALSE),"")</f>
        <v/>
      </c>
      <c r="E11" s="25">
        <f t="shared" si="3"/>
        <v>7798.0099999999993</v>
      </c>
      <c r="F11" s="18">
        <f t="shared" si="2"/>
        <v>-4798.0099999999993</v>
      </c>
      <c r="H11" s="16" t="s">
        <v>80</v>
      </c>
      <c r="I11" s="25">
        <v>3000</v>
      </c>
    </row>
    <row r="12" spans="1:9" x14ac:dyDescent="0.25">
      <c r="A12" s="17" t="s">
        <v>81</v>
      </c>
      <c r="B12" s="25">
        <v>4000</v>
      </c>
      <c r="C12" s="29">
        <f>IFERROR(VLOOKUP(A12,'Monthly Main'!A:N,14,FALSE),"0")</f>
        <v>2010.79</v>
      </c>
      <c r="D12" s="29" t="str">
        <f>IFERROR(VLOOKUP(A12,'Chief Monthly'!A:N,14,FALSE),"")</f>
        <v/>
      </c>
      <c r="E12" s="25">
        <f t="shared" si="3"/>
        <v>2010.79</v>
      </c>
      <c r="F12" s="18">
        <f t="shared" si="2"/>
        <v>1989.21</v>
      </c>
      <c r="H12" s="17" t="s">
        <v>81</v>
      </c>
      <c r="I12" s="25">
        <v>1000</v>
      </c>
    </row>
    <row r="13" spans="1:9" x14ac:dyDescent="0.25">
      <c r="A13" s="16" t="s">
        <v>122</v>
      </c>
      <c r="B13" s="25">
        <v>325</v>
      </c>
      <c r="C13" s="29" t="str">
        <f>IFERROR(VLOOKUP(A13,'Monthly Main'!A:N,14,FALSE),"0")</f>
        <v>0</v>
      </c>
      <c r="D13" s="29">
        <f>IFERROR(VLOOKUP(A13,'Chief Monthly'!A:N,14,FALSE),"")</f>
        <v>107.44</v>
      </c>
      <c r="E13" s="25">
        <f t="shared" si="3"/>
        <v>107.44</v>
      </c>
      <c r="F13" s="18">
        <f t="shared" si="2"/>
        <v>217.56</v>
      </c>
      <c r="H13" s="16" t="s">
        <v>122</v>
      </c>
      <c r="I13" s="25">
        <v>325</v>
      </c>
    </row>
    <row r="14" spans="1:9" x14ac:dyDescent="0.25">
      <c r="A14" s="16" t="s">
        <v>82</v>
      </c>
      <c r="B14" s="25">
        <v>0</v>
      </c>
      <c r="C14" s="29">
        <f>IFERROR(VLOOKUP(A14,'Monthly Main'!A:N,14,FALSE),"0")</f>
        <v>414.13</v>
      </c>
      <c r="D14" s="29">
        <f>IFERROR(VLOOKUP(A14,'Chief Monthly'!A:N,14,FALSE),"")</f>
        <v>298.67</v>
      </c>
      <c r="E14" s="25">
        <f t="shared" si="3"/>
        <v>712.8</v>
      </c>
      <c r="F14" s="18">
        <f t="shared" si="2"/>
        <v>-712.8</v>
      </c>
      <c r="H14" s="31" t="s">
        <v>182</v>
      </c>
      <c r="I14" s="25">
        <v>500</v>
      </c>
    </row>
    <row r="15" spans="1:9" x14ac:dyDescent="0.25">
      <c r="A15" s="16" t="s">
        <v>179</v>
      </c>
      <c r="B15" s="25">
        <v>0</v>
      </c>
      <c r="C15" s="29">
        <f>IFERROR(VLOOKUP(A15,'Monthly Main'!A:N,14,FALSE),"0")</f>
        <v>4481.71</v>
      </c>
      <c r="D15" s="29">
        <f>IFERROR(VLOOKUP(A15,'Chief Monthly'!A:N,14,FALSE),"")</f>
        <v>500</v>
      </c>
      <c r="E15" s="25">
        <f t="shared" si="3"/>
        <v>4981.71</v>
      </c>
      <c r="F15" s="18">
        <f t="shared" si="2"/>
        <v>-4981.71</v>
      </c>
      <c r="H15" s="16" t="s">
        <v>83</v>
      </c>
      <c r="I15" s="25">
        <v>5000</v>
      </c>
    </row>
    <row r="16" spans="1:9" x14ac:dyDescent="0.25">
      <c r="A16" s="16" t="s">
        <v>84</v>
      </c>
      <c r="B16" s="25">
        <v>12500</v>
      </c>
      <c r="C16" s="29">
        <f>IFERROR(VLOOKUP(A16,'Monthly Main'!A:N,14,FALSE),"0")</f>
        <v>9114</v>
      </c>
      <c r="D16" s="29" t="str">
        <f>IFERROR(VLOOKUP(A16,'Chief Monthly'!A:N,14,FALSE),"")</f>
        <v/>
      </c>
      <c r="E16" s="25">
        <f t="shared" si="3"/>
        <v>9114</v>
      </c>
      <c r="F16" s="18">
        <f t="shared" si="2"/>
        <v>3386</v>
      </c>
      <c r="H16" s="16" t="s">
        <v>84</v>
      </c>
      <c r="I16" s="25">
        <v>9000</v>
      </c>
    </row>
    <row r="17" spans="1:9" x14ac:dyDescent="0.25">
      <c r="A17" s="16" t="s">
        <v>85</v>
      </c>
      <c r="B17" s="25">
        <v>0</v>
      </c>
      <c r="C17" s="29">
        <f>IFERROR(VLOOKUP(A17,'Monthly Main'!A:N,14,FALSE),"0")</f>
        <v>2422.9899999999998</v>
      </c>
      <c r="D17" s="29" t="str">
        <f>IFERROR(VLOOKUP(A17,'Chief Monthly'!A:N,14,FALSE),"")</f>
        <v/>
      </c>
      <c r="E17" s="25">
        <f t="shared" si="3"/>
        <v>2422.9899999999998</v>
      </c>
      <c r="F17" s="18">
        <f t="shared" si="2"/>
        <v>-2422.9899999999998</v>
      </c>
      <c r="H17" s="16" t="s">
        <v>85</v>
      </c>
      <c r="I17" s="25">
        <v>2400</v>
      </c>
    </row>
    <row r="18" spans="1:9" x14ac:dyDescent="0.25">
      <c r="A18" s="16" t="s">
        <v>123</v>
      </c>
      <c r="B18" s="25">
        <v>50</v>
      </c>
      <c r="C18" s="29" t="str">
        <f>IFERROR(VLOOKUP(A18,'Monthly Main'!A:N,14,FALSE),"0")</f>
        <v>0</v>
      </c>
      <c r="D18" s="29" t="str">
        <f>IFERROR(VLOOKUP(A18,'Chief Monthly'!A:N,14,FALSE),"")</f>
        <v/>
      </c>
      <c r="E18" s="25">
        <f t="shared" si="3"/>
        <v>0</v>
      </c>
      <c r="F18" s="18">
        <f t="shared" si="2"/>
        <v>50</v>
      </c>
      <c r="H18" s="16" t="s">
        <v>123</v>
      </c>
      <c r="I18" s="25"/>
    </row>
    <row r="19" spans="1:9" x14ac:dyDescent="0.25">
      <c r="A19" s="16" t="s">
        <v>124</v>
      </c>
      <c r="B19" s="25">
        <v>50</v>
      </c>
      <c r="C19" s="29" t="str">
        <f>IFERROR(VLOOKUP(A19,'Monthly Main'!A:N,14,FALSE),"0")</f>
        <v>0</v>
      </c>
      <c r="D19" s="29">
        <f>IFERROR(VLOOKUP(A19,'Chief Monthly'!A:N,14,FALSE),"")</f>
        <v>46.63</v>
      </c>
      <c r="E19" s="25">
        <f t="shared" si="3"/>
        <v>46.63</v>
      </c>
      <c r="F19" s="18">
        <f t="shared" si="2"/>
        <v>3.3699999999999974</v>
      </c>
      <c r="H19" s="16" t="s">
        <v>124</v>
      </c>
      <c r="I19" s="25"/>
    </row>
    <row r="20" spans="1:9" x14ac:dyDescent="0.25">
      <c r="A20" s="17" t="s">
        <v>86</v>
      </c>
      <c r="B20" s="25">
        <v>1500</v>
      </c>
      <c r="C20" s="29">
        <f>IFERROR(VLOOKUP(A20,'Monthly Main'!A:N,14,FALSE),"0")</f>
        <v>1194.58</v>
      </c>
      <c r="D20" s="29">
        <f>IFERROR(VLOOKUP(A20,'Chief Monthly'!A:N,14,FALSE),"")</f>
        <v>42.47</v>
      </c>
      <c r="E20" s="25">
        <f t="shared" si="3"/>
        <v>1237.05</v>
      </c>
      <c r="F20" s="18">
        <f t="shared" si="2"/>
        <v>262.95000000000005</v>
      </c>
      <c r="H20" s="17" t="s">
        <v>86</v>
      </c>
      <c r="I20" s="25">
        <v>500</v>
      </c>
    </row>
    <row r="21" spans="1:9" x14ac:dyDescent="0.25">
      <c r="A21" s="17" t="s">
        <v>87</v>
      </c>
      <c r="B21" s="25">
        <v>2000</v>
      </c>
      <c r="C21" s="29">
        <f>IFERROR(VLOOKUP(A21,'Monthly Main'!A:N,14,FALSE),"0")</f>
        <v>2119</v>
      </c>
      <c r="D21" s="29" t="str">
        <f>IFERROR(VLOOKUP(A21,'Chief Monthly'!A:N,14,FALSE),"")</f>
        <v/>
      </c>
      <c r="E21" s="25">
        <f t="shared" si="3"/>
        <v>2119</v>
      </c>
      <c r="F21" s="18">
        <f t="shared" si="2"/>
        <v>-119</v>
      </c>
      <c r="H21" s="17" t="s">
        <v>87</v>
      </c>
      <c r="I21" s="25">
        <v>1000</v>
      </c>
    </row>
    <row r="22" spans="1:9" x14ac:dyDescent="0.25">
      <c r="A22" s="17" t="s">
        <v>125</v>
      </c>
      <c r="B22" s="25">
        <v>1500</v>
      </c>
      <c r="C22" s="29" t="str">
        <f>IFERROR(VLOOKUP(A22,'Monthly Main'!A:N,14,FALSE),"0")</f>
        <v>0</v>
      </c>
      <c r="D22" s="29" t="str">
        <f>IFERROR(VLOOKUP(A22,'Chief Monthly'!A:N,14,FALSE),"")</f>
        <v/>
      </c>
      <c r="E22" s="25">
        <f t="shared" si="3"/>
        <v>0</v>
      </c>
      <c r="F22" s="18">
        <f t="shared" si="2"/>
        <v>1500</v>
      </c>
      <c r="H22" s="17" t="s">
        <v>125</v>
      </c>
      <c r="I22" s="25"/>
    </row>
    <row r="23" spans="1:9" x14ac:dyDescent="0.25">
      <c r="A23" s="17" t="s">
        <v>126</v>
      </c>
      <c r="B23" s="25">
        <v>850</v>
      </c>
      <c r="C23" s="29" t="str">
        <f>IFERROR(VLOOKUP(A23,'Monthly Main'!A:N,14,FALSE),"0")</f>
        <v>0</v>
      </c>
      <c r="D23" s="29" t="str">
        <f>IFERROR(VLOOKUP(A23,'Chief Monthly'!A:N,14,FALSE),"")</f>
        <v/>
      </c>
      <c r="E23" s="25">
        <f t="shared" si="3"/>
        <v>0</v>
      </c>
      <c r="F23" s="18">
        <f t="shared" si="2"/>
        <v>850</v>
      </c>
      <c r="H23" s="17" t="s">
        <v>126</v>
      </c>
      <c r="I23" s="25"/>
    </row>
    <row r="24" spans="1:9" x14ac:dyDescent="0.25">
      <c r="A24" s="17" t="s">
        <v>127</v>
      </c>
      <c r="B24" s="25">
        <v>1500</v>
      </c>
      <c r="C24" s="29" t="str">
        <f>IFERROR(VLOOKUP(A24,'Monthly Main'!A:N,14,FALSE),"0")</f>
        <v>0</v>
      </c>
      <c r="D24" s="29">
        <f>IFERROR(VLOOKUP(A24,'Chief Monthly'!A:N,14,FALSE),"")</f>
        <v>523.20000000000005</v>
      </c>
      <c r="E24" s="25">
        <f t="shared" si="3"/>
        <v>523.20000000000005</v>
      </c>
      <c r="F24" s="18">
        <f t="shared" si="2"/>
        <v>976.8</v>
      </c>
      <c r="H24" s="17" t="s">
        <v>127</v>
      </c>
      <c r="I24" s="25">
        <v>3000</v>
      </c>
    </row>
    <row r="25" spans="1:9" x14ac:dyDescent="0.25">
      <c r="A25" s="17" t="s">
        <v>128</v>
      </c>
      <c r="B25" s="25">
        <v>1401</v>
      </c>
      <c r="C25" s="29" t="str">
        <f>IFERROR(VLOOKUP(A25,'Monthly Main'!A:N,14,FALSE),"0")</f>
        <v>0</v>
      </c>
      <c r="D25" s="29" t="str">
        <f>IFERROR(VLOOKUP(A25,'Chief Monthly'!A:N,14,FALSE),"")</f>
        <v/>
      </c>
      <c r="E25" s="25">
        <f t="shared" si="3"/>
        <v>0</v>
      </c>
      <c r="F25" s="18">
        <f t="shared" si="2"/>
        <v>1401</v>
      </c>
      <c r="H25" s="17" t="s">
        <v>128</v>
      </c>
      <c r="I25" s="25">
        <v>1401</v>
      </c>
    </row>
    <row r="26" spans="1:9" x14ac:dyDescent="0.25">
      <c r="A26" s="17" t="s">
        <v>129</v>
      </c>
      <c r="B26" s="25">
        <v>1000</v>
      </c>
      <c r="C26" s="29" t="str">
        <f>IFERROR(VLOOKUP(A26,'Monthly Main'!A:N,14,FALSE),"0")</f>
        <v>0</v>
      </c>
      <c r="D26" s="29" t="str">
        <f>IFERROR(VLOOKUP(A26,'Chief Monthly'!A:N,14,FALSE),"")</f>
        <v/>
      </c>
      <c r="E26" s="25">
        <f t="shared" si="3"/>
        <v>0</v>
      </c>
      <c r="F26" s="18">
        <f t="shared" si="2"/>
        <v>1000</v>
      </c>
      <c r="H26" s="17" t="s">
        <v>129</v>
      </c>
      <c r="I26" s="25"/>
    </row>
    <row r="27" spans="1:9" x14ac:dyDescent="0.25">
      <c r="A27" s="17" t="s">
        <v>88</v>
      </c>
      <c r="B27" s="25">
        <v>7300</v>
      </c>
      <c r="C27" s="29">
        <f>IFERROR(VLOOKUP(A27,'Monthly Main'!A:N,14,FALSE),"0")</f>
        <v>7760.56</v>
      </c>
      <c r="D27" s="29" t="str">
        <f>IFERROR(VLOOKUP(A27,'Chief Monthly'!A:N,14,FALSE),"")</f>
        <v/>
      </c>
      <c r="E27" s="25">
        <f t="shared" si="3"/>
        <v>7760.56</v>
      </c>
      <c r="F27" s="18">
        <f t="shared" si="2"/>
        <v>-460.5600000000004</v>
      </c>
      <c r="H27" s="17" t="s">
        <v>88</v>
      </c>
      <c r="I27" s="25">
        <v>6000</v>
      </c>
    </row>
    <row r="28" spans="1:9" x14ac:dyDescent="0.25">
      <c r="A28" s="17"/>
      <c r="B28" s="23"/>
      <c r="C28" s="23"/>
      <c r="D28" s="23"/>
      <c r="E28" s="23"/>
      <c r="F28" s="24"/>
    </row>
    <row r="29" spans="1:9" x14ac:dyDescent="0.25">
      <c r="A29" s="10" t="s">
        <v>177</v>
      </c>
      <c r="B29" s="18">
        <f>SUM(B30)</f>
        <v>0</v>
      </c>
      <c r="C29" s="26">
        <f t="shared" ref="C29:D29" si="4">SUM(C30)</f>
        <v>2447.1999999999998</v>
      </c>
      <c r="D29" s="26">
        <f t="shared" si="4"/>
        <v>2447.1999999999998</v>
      </c>
      <c r="E29" s="18"/>
      <c r="F29" s="18">
        <f>C29-D29</f>
        <v>0</v>
      </c>
    </row>
    <row r="30" spans="1:9" x14ac:dyDescent="0.25">
      <c r="A30" s="22" t="s">
        <v>177</v>
      </c>
      <c r="B30" s="12"/>
      <c r="C30" s="27">
        <f>IFERROR(VLOOKUP(A30,'Monthly Main'!A:N,14,FALSE),"0")</f>
        <v>2447.1999999999998</v>
      </c>
      <c r="D30" s="27">
        <f>IFERROR(VLOOKUP(A30,'Chief Monthly'!A:N,14,FALSE),"")</f>
        <v>2447.1999999999998</v>
      </c>
      <c r="E30" s="12"/>
      <c r="F30" s="15">
        <f>C30-D30</f>
        <v>0</v>
      </c>
    </row>
    <row r="32" spans="1:9" x14ac:dyDescent="0.25">
      <c r="A32" s="13" t="s">
        <v>130</v>
      </c>
    </row>
  </sheetData>
  <sortState xmlns:xlrd2="http://schemas.microsoft.com/office/spreadsheetml/2017/richdata2" ref="A9:A23">
    <sortCondition ref="A9:A23"/>
  </sortState>
  <pageMargins left="0.2" right="0.2" top="0.25" bottom="0.2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28AC-5039-4C44-B0FA-DD78D42158F2}">
  <sheetPr>
    <pageSetUpPr fitToPage="1"/>
  </sheetPr>
  <dimension ref="A1:N55"/>
  <sheetViews>
    <sheetView zoomScale="115" zoomScaleNormal="115" workbookViewId="0">
      <selection activeCell="O16" sqref="O16"/>
    </sheetView>
  </sheetViews>
  <sheetFormatPr defaultColWidth="8.85546875" defaultRowHeight="15" x14ac:dyDescent="0.25"/>
  <cols>
    <col min="1" max="1" width="34.42578125" customWidth="1"/>
    <col min="2" max="12" width="12.28515625" customWidth="1"/>
    <col min="13" max="13" width="12.28515625" hidden="1" customWidth="1"/>
    <col min="14" max="14" width="12.5703125" bestFit="1" customWidth="1"/>
    <col min="15" max="15" width="11.42578125" bestFit="1" customWidth="1"/>
  </cols>
  <sheetData>
    <row r="1" spans="1:14" x14ac:dyDescent="0.25">
      <c r="A1" s="10" t="s">
        <v>75</v>
      </c>
      <c r="B1" s="32" t="s">
        <v>151</v>
      </c>
      <c r="C1" s="32" t="s">
        <v>152</v>
      </c>
      <c r="D1" s="32" t="s">
        <v>153</v>
      </c>
      <c r="E1" s="32" t="s">
        <v>154</v>
      </c>
      <c r="F1" s="32" t="s">
        <v>155</v>
      </c>
      <c r="G1" s="32" t="s">
        <v>156</v>
      </c>
      <c r="H1" s="32" t="s">
        <v>157</v>
      </c>
      <c r="I1" s="32" t="s">
        <v>158</v>
      </c>
      <c r="J1" s="32" t="s">
        <v>159</v>
      </c>
      <c r="K1" s="32" t="s">
        <v>160</v>
      </c>
      <c r="L1" s="32" t="s">
        <v>161</v>
      </c>
      <c r="M1" s="32" t="s">
        <v>162</v>
      </c>
    </row>
    <row r="2" spans="1:14" x14ac:dyDescent="0.25">
      <c r="A2" s="33" t="s">
        <v>149</v>
      </c>
      <c r="B2" s="34">
        <v>38397.089999999997</v>
      </c>
      <c r="C2" s="34">
        <v>31979.22</v>
      </c>
      <c r="D2" s="34">
        <v>26290.83</v>
      </c>
      <c r="E2" s="34">
        <v>27045.29</v>
      </c>
      <c r="F2" s="34">
        <v>32758.49</v>
      </c>
      <c r="G2" s="34">
        <v>50469.78</v>
      </c>
      <c r="H2" s="34">
        <v>51211.6</v>
      </c>
      <c r="I2" s="34">
        <v>48863.27</v>
      </c>
      <c r="J2" s="34">
        <v>48422.43</v>
      </c>
      <c r="K2" s="34">
        <v>40855.910000000003</v>
      </c>
      <c r="L2" s="34">
        <v>39484.160000000003</v>
      </c>
      <c r="M2" s="34"/>
    </row>
    <row r="3" spans="1:14" x14ac:dyDescent="0.25">
      <c r="A3" s="33" t="s">
        <v>150</v>
      </c>
      <c r="B3" s="34">
        <v>31979.22</v>
      </c>
      <c r="C3" s="34">
        <v>26290.83</v>
      </c>
      <c r="D3" s="34">
        <v>27045.29</v>
      </c>
      <c r="E3" s="34">
        <v>32758.49</v>
      </c>
      <c r="F3" s="34">
        <v>50469.78</v>
      </c>
      <c r="G3" s="34">
        <v>51211.6</v>
      </c>
      <c r="H3" s="34">
        <v>47863.27</v>
      </c>
      <c r="I3" s="34">
        <v>48422.43</v>
      </c>
      <c r="J3" s="34">
        <v>40855.910000000003</v>
      </c>
      <c r="K3" s="34">
        <v>39484.160000000003</v>
      </c>
      <c r="L3" s="34">
        <v>38017.629999999997</v>
      </c>
      <c r="M3" s="34"/>
    </row>
    <row r="5" spans="1:14" x14ac:dyDescent="0.25">
      <c r="A5" s="2" t="s">
        <v>5</v>
      </c>
      <c r="B5" s="2" t="s">
        <v>118</v>
      </c>
    </row>
    <row r="6" spans="1:14" x14ac:dyDescent="0.25">
      <c r="A6" s="2" t="s">
        <v>8</v>
      </c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7</v>
      </c>
      <c r="I6">
        <v>8</v>
      </c>
      <c r="J6">
        <v>9</v>
      </c>
      <c r="K6">
        <v>10</v>
      </c>
      <c r="L6">
        <v>11</v>
      </c>
      <c r="M6">
        <v>12</v>
      </c>
      <c r="N6" t="s">
        <v>10</v>
      </c>
    </row>
    <row r="7" spans="1:14" x14ac:dyDescent="0.25">
      <c r="A7" s="3" t="s">
        <v>73</v>
      </c>
      <c r="B7" s="7">
        <v>491.90999999999997</v>
      </c>
      <c r="C7" s="7">
        <v>1235.6400000000001</v>
      </c>
      <c r="D7" s="7">
        <v>3795.42</v>
      </c>
      <c r="E7" s="7">
        <v>6875.59</v>
      </c>
      <c r="F7" s="7">
        <v>21535.260000000002</v>
      </c>
      <c r="G7" s="7">
        <v>1344.2500000000002</v>
      </c>
      <c r="H7" s="7">
        <v>2351.7600000000002</v>
      </c>
      <c r="I7" s="7">
        <v>1244.96</v>
      </c>
      <c r="J7" s="7"/>
      <c r="K7" s="7">
        <v>1636.46</v>
      </c>
      <c r="L7" s="7">
        <v>331.59</v>
      </c>
      <c r="M7" s="7"/>
      <c r="N7" s="7">
        <v>40842.840000000004</v>
      </c>
    </row>
    <row r="8" spans="1:14" x14ac:dyDescent="0.25">
      <c r="A8" s="4" t="s">
        <v>76</v>
      </c>
      <c r="B8" s="7">
        <v>247.29999999999998</v>
      </c>
      <c r="C8" s="7">
        <v>475.46999999999997</v>
      </c>
      <c r="D8" s="7">
        <v>279.21000000000004</v>
      </c>
      <c r="E8" s="7">
        <v>285.71000000000004</v>
      </c>
      <c r="F8" s="7">
        <v>1916.79</v>
      </c>
      <c r="G8" s="7">
        <v>1344.2500000000002</v>
      </c>
      <c r="H8" s="7">
        <v>251</v>
      </c>
      <c r="I8" s="7">
        <v>1184.96</v>
      </c>
      <c r="J8" s="7"/>
      <c r="K8" s="7">
        <v>152</v>
      </c>
      <c r="L8" s="7"/>
      <c r="M8" s="7"/>
      <c r="N8" s="7">
        <v>6136.6900000000005</v>
      </c>
    </row>
    <row r="9" spans="1:14" x14ac:dyDescent="0.25">
      <c r="A9" s="6" t="s">
        <v>76</v>
      </c>
      <c r="B9" s="7">
        <v>247.29999999999998</v>
      </c>
      <c r="C9" s="7">
        <v>475.46999999999997</v>
      </c>
      <c r="D9" s="7">
        <v>279.21000000000004</v>
      </c>
      <c r="E9" s="7">
        <v>285.71000000000004</v>
      </c>
      <c r="F9" s="7">
        <v>1916.79</v>
      </c>
      <c r="G9" s="7">
        <v>1344.2500000000002</v>
      </c>
      <c r="H9" s="7">
        <v>251</v>
      </c>
      <c r="I9" s="7">
        <v>1184.96</v>
      </c>
      <c r="J9" s="7"/>
      <c r="K9" s="7">
        <v>152</v>
      </c>
      <c r="L9" s="7"/>
      <c r="M9" s="7"/>
      <c r="N9" s="7">
        <v>6136.6900000000005</v>
      </c>
    </row>
    <row r="10" spans="1:14" x14ac:dyDescent="0.25">
      <c r="A10" s="4" t="s">
        <v>78</v>
      </c>
      <c r="B10" s="7"/>
      <c r="C10" s="7">
        <v>500</v>
      </c>
      <c r="D10" s="7">
        <v>3</v>
      </c>
      <c r="E10" s="7"/>
      <c r="F10" s="7"/>
      <c r="G10" s="7"/>
      <c r="H10" s="7"/>
      <c r="I10" s="7"/>
      <c r="J10" s="7"/>
      <c r="K10" s="7"/>
      <c r="L10" s="7"/>
      <c r="M10" s="7"/>
      <c r="N10" s="7">
        <v>503</v>
      </c>
    </row>
    <row r="11" spans="1:14" x14ac:dyDescent="0.25">
      <c r="A11" s="6" t="s">
        <v>116</v>
      </c>
      <c r="B11" s="7"/>
      <c r="C11" s="7">
        <v>500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v>500</v>
      </c>
    </row>
    <row r="12" spans="1:14" x14ac:dyDescent="0.25">
      <c r="A12" s="6" t="s">
        <v>90</v>
      </c>
      <c r="B12" s="7"/>
      <c r="C12" s="7"/>
      <c r="D12" s="7">
        <v>3</v>
      </c>
      <c r="E12" s="7"/>
      <c r="F12" s="7"/>
      <c r="G12" s="7"/>
      <c r="H12" s="7"/>
      <c r="I12" s="7"/>
      <c r="J12" s="7"/>
      <c r="K12" s="7"/>
      <c r="L12" s="7"/>
      <c r="M12" s="7"/>
      <c r="N12" s="7">
        <v>3</v>
      </c>
    </row>
    <row r="13" spans="1:14" x14ac:dyDescent="0.25">
      <c r="A13" s="4" t="s">
        <v>77</v>
      </c>
      <c r="B13" s="7">
        <v>244.61</v>
      </c>
      <c r="C13" s="7">
        <v>260.17</v>
      </c>
      <c r="D13" s="7">
        <v>3513.21</v>
      </c>
      <c r="E13" s="7">
        <v>6589.88</v>
      </c>
      <c r="F13" s="7">
        <v>19618.47</v>
      </c>
      <c r="G13" s="7"/>
      <c r="H13" s="7">
        <v>2100.7600000000002</v>
      </c>
      <c r="I13" s="7">
        <v>60</v>
      </c>
      <c r="J13" s="7"/>
      <c r="K13" s="7">
        <v>1484.46</v>
      </c>
      <c r="L13" s="7">
        <v>331.59</v>
      </c>
      <c r="M13" s="7"/>
      <c r="N13" s="7">
        <v>34203.15</v>
      </c>
    </row>
    <row r="14" spans="1:14" x14ac:dyDescent="0.25">
      <c r="A14" s="6" t="s">
        <v>77</v>
      </c>
      <c r="B14" s="7">
        <v>244.61</v>
      </c>
      <c r="C14" s="7">
        <v>260.17</v>
      </c>
      <c r="D14" s="7">
        <v>3513.21</v>
      </c>
      <c r="E14" s="7">
        <v>6589.88</v>
      </c>
      <c r="F14" s="7">
        <v>19618.47</v>
      </c>
      <c r="G14" s="7"/>
      <c r="H14" s="7">
        <v>2100.7600000000002</v>
      </c>
      <c r="I14" s="7">
        <v>60</v>
      </c>
      <c r="J14" s="7"/>
      <c r="K14" s="7">
        <v>1484.46</v>
      </c>
      <c r="L14" s="7">
        <v>331.59</v>
      </c>
      <c r="M14" s="7"/>
      <c r="N14" s="7">
        <v>34203.15</v>
      </c>
    </row>
    <row r="15" spans="1:14" x14ac:dyDescent="0.25">
      <c r="A15" s="3" t="s">
        <v>117</v>
      </c>
      <c r="B15" s="7">
        <v>6909.7800000000007</v>
      </c>
      <c r="C15" s="7">
        <v>6924.0300000000007</v>
      </c>
      <c r="D15" s="7">
        <v>3040.96</v>
      </c>
      <c r="E15" s="7">
        <v>1162.3899999999999</v>
      </c>
      <c r="F15" s="7">
        <v>4004.17</v>
      </c>
      <c r="G15" s="7">
        <v>602.43000000000006</v>
      </c>
      <c r="H15" s="7">
        <v>3252.8900000000003</v>
      </c>
      <c r="I15" s="7">
        <v>685.80000000000007</v>
      </c>
      <c r="J15" s="7">
        <v>7566.5199999999995</v>
      </c>
      <c r="K15" s="7">
        <v>3008.21</v>
      </c>
      <c r="L15" s="7">
        <v>1798.12</v>
      </c>
      <c r="M15" s="7"/>
      <c r="N15" s="7">
        <v>38955.299999999996</v>
      </c>
    </row>
    <row r="16" spans="1:14" x14ac:dyDescent="0.25">
      <c r="A16" s="4" t="s">
        <v>79</v>
      </c>
      <c r="B16" s="7"/>
      <c r="C16" s="7">
        <v>442.68</v>
      </c>
      <c r="D16" s="7">
        <v>8.84</v>
      </c>
      <c r="E16" s="7"/>
      <c r="F16" s="7">
        <v>360.82</v>
      </c>
      <c r="G16" s="7"/>
      <c r="H16" s="7">
        <v>281.18</v>
      </c>
      <c r="I16" s="7">
        <v>140.05000000000001</v>
      </c>
      <c r="J16" s="7"/>
      <c r="K16" s="7">
        <v>380.96</v>
      </c>
      <c r="L16" s="7">
        <v>25</v>
      </c>
      <c r="M16" s="7"/>
      <c r="N16" s="7">
        <v>1639.53</v>
      </c>
    </row>
    <row r="17" spans="1:14" x14ac:dyDescent="0.25">
      <c r="A17" s="6" t="s">
        <v>95</v>
      </c>
      <c r="B17" s="7"/>
      <c r="C17" s="7">
        <v>442.68</v>
      </c>
      <c r="D17" s="7">
        <v>8.84</v>
      </c>
      <c r="E17" s="7"/>
      <c r="F17" s="7">
        <v>360.82</v>
      </c>
      <c r="G17" s="7"/>
      <c r="H17" s="7">
        <v>281.18</v>
      </c>
      <c r="I17" s="7">
        <v>140.05000000000001</v>
      </c>
      <c r="J17" s="7"/>
      <c r="K17" s="7">
        <v>380.96</v>
      </c>
      <c r="L17" s="7">
        <v>25</v>
      </c>
      <c r="M17" s="7"/>
      <c r="N17" s="7">
        <v>1639.53</v>
      </c>
    </row>
    <row r="18" spans="1:14" x14ac:dyDescent="0.25">
      <c r="A18" s="4" t="s">
        <v>80</v>
      </c>
      <c r="B18" s="7"/>
      <c r="C18" s="7">
        <v>164.41</v>
      </c>
      <c r="D18" s="7"/>
      <c r="E18" s="7">
        <v>86.61</v>
      </c>
      <c r="F18" s="7"/>
      <c r="G18" s="7"/>
      <c r="H18" s="7">
        <v>21.99</v>
      </c>
      <c r="I18" s="7"/>
      <c r="J18" s="7">
        <v>7000</v>
      </c>
      <c r="K18" s="7"/>
      <c r="L18" s="7">
        <v>525</v>
      </c>
      <c r="M18" s="7"/>
      <c r="N18" s="7">
        <v>7798.0099999999993</v>
      </c>
    </row>
    <row r="19" spans="1:14" x14ac:dyDescent="0.25">
      <c r="A19" s="6" t="s">
        <v>115</v>
      </c>
      <c r="B19" s="7"/>
      <c r="C19" s="7"/>
      <c r="D19" s="7"/>
      <c r="E19" s="7"/>
      <c r="F19" s="7"/>
      <c r="G19" s="7"/>
      <c r="H19" s="7"/>
      <c r="I19" s="7"/>
      <c r="J19" s="7">
        <v>7000</v>
      </c>
      <c r="K19" s="7"/>
      <c r="L19" s="7"/>
      <c r="M19" s="7"/>
      <c r="N19" s="7">
        <v>7000</v>
      </c>
    </row>
    <row r="20" spans="1:14" x14ac:dyDescent="0.25">
      <c r="A20" s="6" t="s">
        <v>111</v>
      </c>
      <c r="B20" s="7"/>
      <c r="C20" s="7">
        <v>143.41999999999999</v>
      </c>
      <c r="D20" s="7"/>
      <c r="E20" s="7">
        <v>86.61</v>
      </c>
      <c r="F20" s="7"/>
      <c r="G20" s="7"/>
      <c r="H20" s="7"/>
      <c r="I20" s="7"/>
      <c r="J20" s="7"/>
      <c r="K20" s="7"/>
      <c r="L20" s="7"/>
      <c r="M20" s="7"/>
      <c r="N20" s="7">
        <v>230.02999999999997</v>
      </c>
    </row>
    <row r="21" spans="1:14" x14ac:dyDescent="0.25">
      <c r="A21" s="6" t="s">
        <v>110</v>
      </c>
      <c r="B21" s="7"/>
      <c r="C21" s="7">
        <v>20.99</v>
      </c>
      <c r="D21" s="7"/>
      <c r="E21" s="7"/>
      <c r="F21" s="7"/>
      <c r="G21" s="7"/>
      <c r="H21" s="7">
        <v>21.99</v>
      </c>
      <c r="I21" s="7"/>
      <c r="J21" s="7"/>
      <c r="K21" s="7"/>
      <c r="L21" s="7"/>
      <c r="M21" s="7"/>
      <c r="N21" s="7">
        <v>42.98</v>
      </c>
    </row>
    <row r="22" spans="1:14" x14ac:dyDescent="0.25">
      <c r="A22" s="6" t="s">
        <v>190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v>525</v>
      </c>
      <c r="M22" s="7"/>
      <c r="N22" s="7">
        <v>525</v>
      </c>
    </row>
    <row r="23" spans="1:14" x14ac:dyDescent="0.25">
      <c r="A23" s="4" t="s">
        <v>81</v>
      </c>
      <c r="B23" s="7">
        <v>339.45</v>
      </c>
      <c r="C23" s="7">
        <v>121.79</v>
      </c>
      <c r="D23" s="7">
        <v>625.39</v>
      </c>
      <c r="E23" s="7">
        <v>123.89</v>
      </c>
      <c r="F23" s="7">
        <v>223.67000000000002</v>
      </c>
      <c r="G23" s="7">
        <v>124.67</v>
      </c>
      <c r="H23" s="7">
        <v>124.67</v>
      </c>
      <c r="I23" s="7">
        <v>124.9</v>
      </c>
      <c r="J23" s="7">
        <v>79.900000000000006</v>
      </c>
      <c r="K23" s="7">
        <v>77.460000000000008</v>
      </c>
      <c r="L23" s="7">
        <v>45</v>
      </c>
      <c r="M23" s="7"/>
      <c r="N23" s="7">
        <v>2010.79</v>
      </c>
    </row>
    <row r="24" spans="1:14" x14ac:dyDescent="0.25">
      <c r="A24" s="6" t="s">
        <v>96</v>
      </c>
      <c r="B24" s="7">
        <v>75.569999999999993</v>
      </c>
      <c r="C24" s="7">
        <v>76.790000000000006</v>
      </c>
      <c r="D24" s="7">
        <v>78.89</v>
      </c>
      <c r="E24" s="7">
        <v>78.89</v>
      </c>
      <c r="F24" s="7">
        <v>78.67</v>
      </c>
      <c r="G24" s="7">
        <v>79.67</v>
      </c>
      <c r="H24" s="7">
        <v>79.67</v>
      </c>
      <c r="I24" s="7">
        <v>79.900000000000006</v>
      </c>
      <c r="J24" s="7">
        <v>79.900000000000006</v>
      </c>
      <c r="K24" s="7">
        <v>32.46</v>
      </c>
      <c r="L24" s="7"/>
      <c r="M24" s="7"/>
      <c r="N24" s="7">
        <v>740.41</v>
      </c>
    </row>
    <row r="25" spans="1:14" x14ac:dyDescent="0.25">
      <c r="A25" s="6" t="s">
        <v>104</v>
      </c>
      <c r="B25" s="7">
        <v>218.88</v>
      </c>
      <c r="C25" s="7"/>
      <c r="D25" s="7">
        <v>501.5</v>
      </c>
      <c r="E25" s="7"/>
      <c r="F25" s="7">
        <v>100</v>
      </c>
      <c r="G25" s="7"/>
      <c r="H25" s="7"/>
      <c r="I25" s="7"/>
      <c r="J25" s="7"/>
      <c r="K25" s="7"/>
      <c r="L25" s="7"/>
      <c r="M25" s="7"/>
      <c r="N25" s="7">
        <v>820.38</v>
      </c>
    </row>
    <row r="26" spans="1:14" x14ac:dyDescent="0.25">
      <c r="A26" s="6" t="s">
        <v>99</v>
      </c>
      <c r="B26" s="7">
        <v>45</v>
      </c>
      <c r="C26" s="7">
        <v>45</v>
      </c>
      <c r="D26" s="7">
        <v>45</v>
      </c>
      <c r="E26" s="7">
        <v>45</v>
      </c>
      <c r="F26" s="7">
        <v>45</v>
      </c>
      <c r="G26" s="7">
        <v>45</v>
      </c>
      <c r="H26" s="7">
        <v>45</v>
      </c>
      <c r="I26" s="7">
        <v>45</v>
      </c>
      <c r="J26" s="7"/>
      <c r="K26" s="7">
        <v>45</v>
      </c>
      <c r="L26" s="7">
        <v>45</v>
      </c>
      <c r="M26" s="7"/>
      <c r="N26" s="7">
        <v>450</v>
      </c>
    </row>
    <row r="27" spans="1:14" x14ac:dyDescent="0.25">
      <c r="A27" s="4" t="s">
        <v>82</v>
      </c>
      <c r="B27" s="7"/>
      <c r="C27" s="7"/>
      <c r="D27" s="7"/>
      <c r="E27" s="7">
        <v>99.8</v>
      </c>
      <c r="F27" s="7">
        <v>314.33</v>
      </c>
      <c r="G27" s="7"/>
      <c r="H27" s="7"/>
      <c r="I27" s="7"/>
      <c r="J27" s="7"/>
      <c r="K27" s="7"/>
      <c r="L27" s="7"/>
      <c r="M27" s="7"/>
      <c r="N27" s="7">
        <v>414.13</v>
      </c>
    </row>
    <row r="28" spans="1:14" x14ac:dyDescent="0.25">
      <c r="A28" s="6" t="s">
        <v>114</v>
      </c>
      <c r="B28" s="7"/>
      <c r="C28" s="7"/>
      <c r="D28" s="7"/>
      <c r="E28" s="7"/>
      <c r="F28" s="7">
        <v>314.33</v>
      </c>
      <c r="G28" s="7"/>
      <c r="H28" s="7"/>
      <c r="I28" s="7"/>
      <c r="J28" s="7"/>
      <c r="K28" s="7"/>
      <c r="L28" s="7"/>
      <c r="M28" s="7"/>
      <c r="N28" s="7">
        <v>314.33</v>
      </c>
    </row>
    <row r="29" spans="1:14" x14ac:dyDescent="0.25">
      <c r="A29" s="6" t="s">
        <v>112</v>
      </c>
      <c r="B29" s="7"/>
      <c r="C29" s="7"/>
      <c r="D29" s="7"/>
      <c r="E29" s="7">
        <v>99.8</v>
      </c>
      <c r="F29" s="7"/>
      <c r="G29" s="7"/>
      <c r="H29" s="7"/>
      <c r="I29" s="7"/>
      <c r="J29" s="7"/>
      <c r="K29" s="7"/>
      <c r="L29" s="7"/>
      <c r="M29" s="7"/>
      <c r="N29" s="7">
        <v>99.8</v>
      </c>
    </row>
    <row r="30" spans="1:14" x14ac:dyDescent="0.25">
      <c r="A30" s="4" t="s">
        <v>84</v>
      </c>
      <c r="B30" s="7"/>
      <c r="C30" s="7">
        <v>1876</v>
      </c>
      <c r="D30" s="7">
        <v>425</v>
      </c>
      <c r="E30" s="7"/>
      <c r="F30" s="7">
        <v>1876</v>
      </c>
      <c r="G30" s="7"/>
      <c r="H30" s="7">
        <v>2441</v>
      </c>
      <c r="I30" s="7"/>
      <c r="J30" s="7"/>
      <c r="K30" s="7">
        <v>2076</v>
      </c>
      <c r="L30" s="7">
        <v>420</v>
      </c>
      <c r="M30" s="7"/>
      <c r="N30" s="7">
        <v>9114</v>
      </c>
    </row>
    <row r="31" spans="1:14" x14ac:dyDescent="0.25">
      <c r="A31" s="6" t="s">
        <v>102</v>
      </c>
      <c r="B31" s="7"/>
      <c r="C31" s="7"/>
      <c r="D31" s="7">
        <v>425</v>
      </c>
      <c r="E31" s="7"/>
      <c r="F31" s="7"/>
      <c r="G31" s="7"/>
      <c r="H31" s="7"/>
      <c r="I31" s="7"/>
      <c r="J31" s="7"/>
      <c r="K31" s="7"/>
      <c r="L31" s="7"/>
      <c r="M31" s="7"/>
      <c r="N31" s="7">
        <v>425</v>
      </c>
    </row>
    <row r="32" spans="1:14" x14ac:dyDescent="0.25">
      <c r="A32" s="6" t="s">
        <v>109</v>
      </c>
      <c r="B32" s="7"/>
      <c r="C32" s="7">
        <v>1876</v>
      </c>
      <c r="D32" s="7"/>
      <c r="E32" s="7"/>
      <c r="F32" s="7">
        <v>1876</v>
      </c>
      <c r="G32" s="7"/>
      <c r="H32" s="7">
        <v>1876</v>
      </c>
      <c r="I32" s="7"/>
      <c r="J32" s="7"/>
      <c r="K32" s="7">
        <v>1877</v>
      </c>
      <c r="L32" s="7"/>
      <c r="M32" s="7"/>
      <c r="N32" s="7">
        <v>7505</v>
      </c>
    </row>
    <row r="33" spans="1:14" x14ac:dyDescent="0.25">
      <c r="A33" s="6" t="s">
        <v>103</v>
      </c>
      <c r="B33" s="7"/>
      <c r="C33" s="7"/>
      <c r="D33" s="7"/>
      <c r="E33" s="7"/>
      <c r="F33" s="7"/>
      <c r="G33" s="7"/>
      <c r="H33" s="7">
        <v>565</v>
      </c>
      <c r="I33" s="7"/>
      <c r="J33" s="7"/>
      <c r="K33" s="7">
        <v>199</v>
      </c>
      <c r="L33" s="7">
        <v>420</v>
      </c>
      <c r="M33" s="7"/>
      <c r="N33" s="7">
        <v>1184</v>
      </c>
    </row>
    <row r="34" spans="1:14" x14ac:dyDescent="0.25">
      <c r="A34" s="4" t="s">
        <v>85</v>
      </c>
      <c r="B34" s="7"/>
      <c r="C34" s="7">
        <v>2400</v>
      </c>
      <c r="D34" s="7">
        <v>22.99</v>
      </c>
      <c r="E34" s="7"/>
      <c r="F34" s="7"/>
      <c r="G34" s="7"/>
      <c r="H34" s="7"/>
      <c r="I34" s="7"/>
      <c r="J34" s="7"/>
      <c r="K34" s="7"/>
      <c r="L34" s="7"/>
      <c r="M34" s="7"/>
      <c r="N34" s="7">
        <v>2422.9899999999998</v>
      </c>
    </row>
    <row r="35" spans="1:14" x14ac:dyDescent="0.25">
      <c r="A35" s="6" t="s">
        <v>94</v>
      </c>
      <c r="B35" s="7"/>
      <c r="C35" s="7"/>
      <c r="D35" s="7">
        <v>22.99</v>
      </c>
      <c r="E35" s="7"/>
      <c r="F35" s="7"/>
      <c r="G35" s="7"/>
      <c r="H35" s="7"/>
      <c r="I35" s="7"/>
      <c r="J35" s="7"/>
      <c r="K35" s="7"/>
      <c r="L35" s="7"/>
      <c r="M35" s="7"/>
      <c r="N35" s="7">
        <v>22.99</v>
      </c>
    </row>
    <row r="36" spans="1:14" x14ac:dyDescent="0.25">
      <c r="A36" s="6" t="s">
        <v>108</v>
      </c>
      <c r="B36" s="7"/>
      <c r="C36" s="7">
        <v>2400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>
        <v>2400</v>
      </c>
    </row>
    <row r="37" spans="1:14" x14ac:dyDescent="0.25">
      <c r="A37" s="4" t="s">
        <v>86</v>
      </c>
      <c r="B37" s="7"/>
      <c r="C37" s="7"/>
      <c r="D37" s="7">
        <v>820.1</v>
      </c>
      <c r="E37" s="7">
        <v>374.48</v>
      </c>
      <c r="F37" s="7"/>
      <c r="G37" s="7"/>
      <c r="H37" s="7"/>
      <c r="I37" s="7"/>
      <c r="J37" s="7"/>
      <c r="K37" s="7"/>
      <c r="L37" s="7"/>
      <c r="M37" s="7"/>
      <c r="N37" s="7">
        <v>1194.58</v>
      </c>
    </row>
    <row r="38" spans="1:14" x14ac:dyDescent="0.25">
      <c r="A38" s="6" t="s">
        <v>113</v>
      </c>
      <c r="B38" s="7"/>
      <c r="C38" s="7"/>
      <c r="D38" s="7"/>
      <c r="E38" s="7">
        <v>374.48</v>
      </c>
      <c r="F38" s="7"/>
      <c r="G38" s="7"/>
      <c r="H38" s="7"/>
      <c r="I38" s="7"/>
      <c r="J38" s="7"/>
      <c r="K38" s="7"/>
      <c r="L38" s="7"/>
      <c r="M38" s="7"/>
      <c r="N38" s="7">
        <v>374.48</v>
      </c>
    </row>
    <row r="39" spans="1:14" x14ac:dyDescent="0.25">
      <c r="A39" s="6" t="s">
        <v>93</v>
      </c>
      <c r="B39" s="7"/>
      <c r="C39" s="7"/>
      <c r="D39" s="7">
        <v>649</v>
      </c>
      <c r="E39" s="7"/>
      <c r="F39" s="7"/>
      <c r="G39" s="7"/>
      <c r="H39" s="7"/>
      <c r="I39" s="7"/>
      <c r="J39" s="7"/>
      <c r="K39" s="7"/>
      <c r="L39" s="7"/>
      <c r="M39" s="7"/>
      <c r="N39" s="7">
        <v>649</v>
      </c>
    </row>
    <row r="40" spans="1:14" x14ac:dyDescent="0.25">
      <c r="A40" s="6" t="s">
        <v>92</v>
      </c>
      <c r="B40" s="7"/>
      <c r="C40" s="7"/>
      <c r="D40" s="7">
        <v>171.1</v>
      </c>
      <c r="E40" s="7"/>
      <c r="F40" s="7"/>
      <c r="G40" s="7"/>
      <c r="H40" s="7"/>
      <c r="I40" s="7"/>
      <c r="J40" s="7"/>
      <c r="K40" s="7"/>
      <c r="L40" s="7"/>
      <c r="M40" s="7"/>
      <c r="N40" s="7">
        <v>171.1</v>
      </c>
    </row>
    <row r="41" spans="1:14" x14ac:dyDescent="0.25">
      <c r="A41" s="4" t="s">
        <v>87</v>
      </c>
      <c r="B41" s="7">
        <v>575</v>
      </c>
      <c r="C41" s="7">
        <v>665</v>
      </c>
      <c r="D41" s="7"/>
      <c r="E41" s="7"/>
      <c r="F41" s="7">
        <v>575</v>
      </c>
      <c r="G41" s="7"/>
      <c r="H41" s="7"/>
      <c r="I41" s="7"/>
      <c r="J41" s="7"/>
      <c r="K41" s="7"/>
      <c r="L41" s="7">
        <v>304</v>
      </c>
      <c r="M41" s="7"/>
      <c r="N41" s="7">
        <v>2119</v>
      </c>
    </row>
    <row r="42" spans="1:14" x14ac:dyDescent="0.25">
      <c r="A42" s="6" t="s">
        <v>106</v>
      </c>
      <c r="B42" s="7">
        <v>575</v>
      </c>
      <c r="C42" s="7">
        <v>665</v>
      </c>
      <c r="D42" s="7"/>
      <c r="E42" s="7"/>
      <c r="F42" s="7">
        <v>575</v>
      </c>
      <c r="G42" s="7"/>
      <c r="H42" s="7"/>
      <c r="I42" s="7"/>
      <c r="J42" s="7"/>
      <c r="K42" s="7"/>
      <c r="L42" s="7"/>
      <c r="M42" s="7"/>
      <c r="N42" s="7">
        <v>1815</v>
      </c>
    </row>
    <row r="43" spans="1:14" x14ac:dyDescent="0.25">
      <c r="A43" s="6" t="s">
        <v>189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>
        <v>304</v>
      </c>
      <c r="M43" s="7"/>
      <c r="N43" s="7">
        <v>304</v>
      </c>
    </row>
    <row r="44" spans="1:14" x14ac:dyDescent="0.25">
      <c r="A44" s="4" t="s">
        <v>88</v>
      </c>
      <c r="B44" s="7">
        <v>1513.6200000000001</v>
      </c>
      <c r="C44" s="7">
        <v>1254.1499999999999</v>
      </c>
      <c r="D44" s="7">
        <v>1138.6400000000001</v>
      </c>
      <c r="E44" s="7">
        <v>477.61</v>
      </c>
      <c r="F44" s="7">
        <v>654.34999999999991</v>
      </c>
      <c r="G44" s="7">
        <v>477.76</v>
      </c>
      <c r="H44" s="7">
        <v>384.05</v>
      </c>
      <c r="I44" s="7">
        <v>420.85</v>
      </c>
      <c r="J44" s="7">
        <v>486.62</v>
      </c>
      <c r="K44" s="7">
        <v>473.79</v>
      </c>
      <c r="L44" s="7">
        <v>479.12</v>
      </c>
      <c r="M44" s="7"/>
      <c r="N44" s="7">
        <v>7760.56</v>
      </c>
    </row>
    <row r="45" spans="1:14" x14ac:dyDescent="0.25">
      <c r="A45" s="6" t="s">
        <v>97</v>
      </c>
      <c r="B45" s="7">
        <v>87.94</v>
      </c>
      <c r="C45" s="7">
        <v>91.1</v>
      </c>
      <c r="D45" s="7">
        <v>97.67</v>
      </c>
      <c r="E45" s="7">
        <v>93.56</v>
      </c>
      <c r="F45" s="7">
        <v>270.29999999999995</v>
      </c>
      <c r="G45" s="7">
        <v>93.71</v>
      </c>
      <c r="H45" s="7"/>
      <c r="I45" s="7">
        <v>36.799999999999997</v>
      </c>
      <c r="J45" s="7">
        <v>102.57</v>
      </c>
      <c r="K45" s="7">
        <v>89.74</v>
      </c>
      <c r="L45" s="7">
        <v>95.07</v>
      </c>
      <c r="M45" s="7"/>
      <c r="N45" s="7">
        <v>1058.4599999999998</v>
      </c>
    </row>
    <row r="46" spans="1:14" x14ac:dyDescent="0.25">
      <c r="A46" s="6" t="s">
        <v>98</v>
      </c>
      <c r="B46" s="7"/>
      <c r="C46" s="7"/>
      <c r="D46" s="7"/>
      <c r="E46" s="7">
        <v>384.05</v>
      </c>
      <c r="F46" s="7">
        <v>384.05</v>
      </c>
      <c r="G46" s="7">
        <v>384.05</v>
      </c>
      <c r="H46" s="7">
        <v>384.05</v>
      </c>
      <c r="I46" s="7">
        <v>384.05</v>
      </c>
      <c r="J46" s="7">
        <v>384.05</v>
      </c>
      <c r="K46" s="7">
        <v>384.05</v>
      </c>
      <c r="L46" s="7">
        <v>384.05</v>
      </c>
      <c r="M46" s="7"/>
      <c r="N46" s="7">
        <v>3072.4000000000005</v>
      </c>
    </row>
    <row r="47" spans="1:14" x14ac:dyDescent="0.25">
      <c r="A47" s="6" t="s">
        <v>91</v>
      </c>
      <c r="B47" s="7">
        <v>1425.68</v>
      </c>
      <c r="C47" s="7">
        <v>1163.05</v>
      </c>
      <c r="D47" s="7">
        <v>1040.97</v>
      </c>
      <c r="E47" s="7"/>
      <c r="F47" s="7"/>
      <c r="G47" s="7"/>
      <c r="H47" s="7"/>
      <c r="I47" s="7"/>
      <c r="J47" s="7"/>
      <c r="K47" s="7"/>
      <c r="L47" s="7"/>
      <c r="M47" s="7"/>
      <c r="N47" s="7">
        <v>3629.7</v>
      </c>
    </row>
    <row r="48" spans="1:14" x14ac:dyDescent="0.25">
      <c r="A48" s="4" t="s">
        <v>179</v>
      </c>
      <c r="B48" s="7">
        <v>4481.71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>
        <v>4481.71</v>
      </c>
    </row>
    <row r="49" spans="1:14" x14ac:dyDescent="0.25">
      <c r="A49" s="6" t="s">
        <v>107</v>
      </c>
      <c r="B49" s="7">
        <v>4481.71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>
        <v>4481.71</v>
      </c>
    </row>
    <row r="50" spans="1:14" x14ac:dyDescent="0.25">
      <c r="A50" s="3" t="s">
        <v>177</v>
      </c>
      <c r="B50" s="7"/>
      <c r="C50" s="7"/>
      <c r="D50" s="7"/>
      <c r="E50" s="7"/>
      <c r="F50" s="7"/>
      <c r="G50" s="7"/>
      <c r="H50" s="7">
        <v>2447.1999999999998</v>
      </c>
      <c r="I50" s="7"/>
      <c r="J50" s="7"/>
      <c r="K50" s="7"/>
      <c r="L50" s="7"/>
      <c r="M50" s="7"/>
      <c r="N50" s="7">
        <v>2447.1999999999998</v>
      </c>
    </row>
    <row r="51" spans="1:14" x14ac:dyDescent="0.25">
      <c r="A51" s="4" t="s">
        <v>177</v>
      </c>
      <c r="B51" s="7"/>
      <c r="C51" s="7"/>
      <c r="D51" s="7"/>
      <c r="E51" s="7"/>
      <c r="F51" s="7"/>
      <c r="G51" s="7"/>
      <c r="H51" s="7">
        <v>2447.1999999999998</v>
      </c>
      <c r="I51" s="7"/>
      <c r="J51" s="7"/>
      <c r="K51" s="7"/>
      <c r="L51" s="7"/>
      <c r="M51" s="7"/>
      <c r="N51" s="7">
        <v>2447.1999999999998</v>
      </c>
    </row>
    <row r="52" spans="1:14" x14ac:dyDescent="0.25">
      <c r="A52" s="6" t="s">
        <v>100</v>
      </c>
      <c r="B52" s="7"/>
      <c r="C52" s="7"/>
      <c r="D52" s="7"/>
      <c r="E52" s="7"/>
      <c r="F52" s="7"/>
      <c r="G52" s="7"/>
      <c r="H52" s="7">
        <v>2447.1999999999998</v>
      </c>
      <c r="I52" s="7"/>
      <c r="J52" s="7"/>
      <c r="K52" s="7"/>
      <c r="L52" s="7"/>
      <c r="M52" s="7"/>
      <c r="N52" s="7">
        <v>2447.1999999999998</v>
      </c>
    </row>
    <row r="53" spans="1:14" x14ac:dyDescent="0.25">
      <c r="A53" s="3" t="s">
        <v>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5">
      <c r="A54" s="4" t="s">
        <v>9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5">
      <c r="A55" s="6" t="s">
        <v>9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phoneticPr fontId="21" type="noConversion"/>
  <pageMargins left="0.25" right="0.25" top="0.25" bottom="0.25" header="0.3" footer="0.3"/>
  <pageSetup scale="68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23860-14BA-9B4D-8272-D3C7583C51AA}">
  <sheetPr>
    <pageSetUpPr fitToPage="1"/>
  </sheetPr>
  <dimension ref="A1:N34"/>
  <sheetViews>
    <sheetView zoomScale="130" zoomScaleNormal="130" workbookViewId="0">
      <selection activeCell="C10" sqref="C10"/>
    </sheetView>
  </sheetViews>
  <sheetFormatPr defaultColWidth="11.42578125" defaultRowHeight="15" x14ac:dyDescent="0.25"/>
  <cols>
    <col min="1" max="1" width="28.42578125" bestFit="1" customWidth="1"/>
    <col min="2" max="2" width="11.140625" customWidth="1"/>
    <col min="3" max="7" width="11.140625" bestFit="1" customWidth="1"/>
    <col min="8" max="8" width="10.85546875" customWidth="1"/>
    <col min="9" max="9" width="11.140625" bestFit="1" customWidth="1"/>
    <col min="10" max="10" width="12.42578125" bestFit="1" customWidth="1"/>
    <col min="11" max="11" width="11.140625" bestFit="1" customWidth="1"/>
    <col min="12" max="12" width="11.140625" customWidth="1"/>
    <col min="13" max="13" width="9.28515625" hidden="1" customWidth="1"/>
    <col min="14" max="14" width="11.85546875" customWidth="1"/>
    <col min="15" max="15" width="10.140625" bestFit="1" customWidth="1"/>
  </cols>
  <sheetData>
    <row r="1" spans="1:14" x14ac:dyDescent="0.25">
      <c r="A1" s="10" t="s">
        <v>75</v>
      </c>
      <c r="B1" s="32" t="s">
        <v>151</v>
      </c>
      <c r="C1" s="32" t="s">
        <v>152</v>
      </c>
      <c r="D1" s="32" t="s">
        <v>153</v>
      </c>
      <c r="E1" s="32" t="s">
        <v>154</v>
      </c>
      <c r="F1" s="32" t="s">
        <v>155</v>
      </c>
      <c r="G1" s="32" t="s">
        <v>156</v>
      </c>
      <c r="H1" s="32" t="s">
        <v>157</v>
      </c>
      <c r="I1" s="32" t="s">
        <v>158</v>
      </c>
      <c r="J1" s="32" t="s">
        <v>159</v>
      </c>
      <c r="K1" s="32" t="s">
        <v>160</v>
      </c>
      <c r="L1" s="32" t="s">
        <v>161</v>
      </c>
      <c r="M1" s="32" t="s">
        <v>162</v>
      </c>
    </row>
    <row r="2" spans="1:14" x14ac:dyDescent="0.25">
      <c r="A2" s="33" t="s">
        <v>149</v>
      </c>
      <c r="B2" s="34">
        <v>2469.5300000000002</v>
      </c>
      <c r="C2" s="34">
        <v>2327.3000000000002</v>
      </c>
      <c r="D2" s="34">
        <v>2257.75</v>
      </c>
      <c r="E2" s="34">
        <v>2049.64</v>
      </c>
      <c r="F2" s="34">
        <v>1595.27</v>
      </c>
      <c r="G2" s="34">
        <v>1552.8</v>
      </c>
      <c r="H2" s="34">
        <v>1052.8</v>
      </c>
      <c r="I2" s="34">
        <v>3219.74</v>
      </c>
      <c r="J2" s="34">
        <v>3112.3</v>
      </c>
      <c r="K2" s="34">
        <v>3112.3</v>
      </c>
      <c r="L2" s="34">
        <v>3112.3</v>
      </c>
      <c r="M2" s="34"/>
    </row>
    <row r="3" spans="1:14" x14ac:dyDescent="0.25">
      <c r="A3" s="33" t="s">
        <v>150</v>
      </c>
      <c r="B3" s="34">
        <v>2327.3000000000002</v>
      </c>
      <c r="C3" s="34">
        <v>2257.75</v>
      </c>
      <c r="D3" s="34">
        <v>2049.64</v>
      </c>
      <c r="E3" s="34">
        <v>1595.27</v>
      </c>
      <c r="F3" s="34">
        <v>1552.8</v>
      </c>
      <c r="G3" s="34">
        <v>1052.8</v>
      </c>
      <c r="H3" s="34">
        <v>3219.74</v>
      </c>
      <c r="I3" s="34">
        <v>3112.3</v>
      </c>
      <c r="J3" s="34">
        <v>3112.3</v>
      </c>
      <c r="K3" s="34">
        <v>3112.3</v>
      </c>
      <c r="L3" s="34">
        <v>3112.3</v>
      </c>
      <c r="M3" s="34"/>
    </row>
    <row r="5" spans="1:14" x14ac:dyDescent="0.25">
      <c r="A5" s="2" t="s">
        <v>5</v>
      </c>
      <c r="B5" s="2" t="s">
        <v>118</v>
      </c>
    </row>
    <row r="6" spans="1:14" x14ac:dyDescent="0.25">
      <c r="A6" s="2" t="s">
        <v>8</v>
      </c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7</v>
      </c>
      <c r="I6">
        <v>8</v>
      </c>
      <c r="J6">
        <v>9</v>
      </c>
      <c r="K6">
        <v>10</v>
      </c>
      <c r="L6">
        <v>11</v>
      </c>
      <c r="M6">
        <v>12</v>
      </c>
      <c r="N6" t="s">
        <v>10</v>
      </c>
    </row>
    <row r="7" spans="1:14" x14ac:dyDescent="0.25">
      <c r="A7" s="3" t="s">
        <v>117</v>
      </c>
      <c r="B7" s="7">
        <v>142.22999999999999</v>
      </c>
      <c r="C7" s="7">
        <v>69.55</v>
      </c>
      <c r="D7" s="7">
        <v>208.11</v>
      </c>
      <c r="E7" s="7">
        <v>454.37</v>
      </c>
      <c r="F7" s="7">
        <v>42.47</v>
      </c>
      <c r="G7" s="7">
        <v>500</v>
      </c>
      <c r="H7" s="7">
        <v>280.26</v>
      </c>
      <c r="I7" s="7">
        <v>107.44</v>
      </c>
      <c r="J7" s="7">
        <v>0</v>
      </c>
      <c r="K7" s="7">
        <v>0</v>
      </c>
      <c r="L7" s="7">
        <v>0</v>
      </c>
      <c r="M7" s="7"/>
      <c r="N7" s="7">
        <v>1804.4299999999998</v>
      </c>
    </row>
    <row r="8" spans="1:14" x14ac:dyDescent="0.25">
      <c r="A8" s="4" t="s">
        <v>79</v>
      </c>
      <c r="B8" s="7"/>
      <c r="C8" s="7"/>
      <c r="D8" s="7">
        <v>5.76</v>
      </c>
      <c r="E8" s="7"/>
      <c r="F8" s="7"/>
      <c r="G8" s="7"/>
      <c r="H8" s="7">
        <v>280.26</v>
      </c>
      <c r="I8" s="7"/>
      <c r="J8" s="7"/>
      <c r="K8" s="7"/>
      <c r="L8" s="7"/>
      <c r="M8" s="7"/>
      <c r="N8" s="7">
        <v>286.02</v>
      </c>
    </row>
    <row r="9" spans="1:14" x14ac:dyDescent="0.25">
      <c r="A9" s="6" t="s">
        <v>167</v>
      </c>
      <c r="B9" s="7"/>
      <c r="C9" s="7"/>
      <c r="D9" s="7">
        <v>5.76</v>
      </c>
      <c r="E9" s="7"/>
      <c r="F9" s="7"/>
      <c r="G9" s="7"/>
      <c r="H9" s="7">
        <v>280.26</v>
      </c>
      <c r="I9" s="7"/>
      <c r="J9" s="7"/>
      <c r="K9" s="7"/>
      <c r="L9" s="7"/>
      <c r="M9" s="7"/>
      <c r="N9" s="7">
        <v>286.02</v>
      </c>
    </row>
    <row r="10" spans="1:14" x14ac:dyDescent="0.25">
      <c r="A10" s="4" t="s">
        <v>82</v>
      </c>
      <c r="B10" s="7"/>
      <c r="C10" s="7">
        <v>69.55</v>
      </c>
      <c r="D10" s="7">
        <v>112.47</v>
      </c>
      <c r="E10" s="7">
        <v>116.65</v>
      </c>
      <c r="F10" s="7"/>
      <c r="G10" s="7"/>
      <c r="H10" s="7"/>
      <c r="I10" s="7"/>
      <c r="J10" s="7"/>
      <c r="K10" s="7"/>
      <c r="L10" s="7"/>
      <c r="M10" s="7"/>
      <c r="N10" s="7">
        <v>298.67</v>
      </c>
    </row>
    <row r="11" spans="1:14" x14ac:dyDescent="0.25">
      <c r="A11" s="6" t="s">
        <v>166</v>
      </c>
      <c r="B11" s="7"/>
      <c r="C11" s="7">
        <v>69.55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v>69.55</v>
      </c>
    </row>
    <row r="12" spans="1:14" x14ac:dyDescent="0.25">
      <c r="A12" s="6" t="s">
        <v>163</v>
      </c>
      <c r="B12" s="7"/>
      <c r="C12" s="7"/>
      <c r="D12" s="7">
        <v>112.47</v>
      </c>
      <c r="E12" s="7">
        <v>116.65</v>
      </c>
      <c r="F12" s="7"/>
      <c r="G12" s="7"/>
      <c r="H12" s="7"/>
      <c r="I12" s="7"/>
      <c r="J12" s="7"/>
      <c r="K12" s="7"/>
      <c r="L12" s="7"/>
      <c r="M12" s="7"/>
      <c r="N12" s="7">
        <v>229.12</v>
      </c>
    </row>
    <row r="13" spans="1:14" x14ac:dyDescent="0.25">
      <c r="A13" s="4" t="s">
        <v>124</v>
      </c>
      <c r="B13" s="7">
        <v>46.63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v>46.63</v>
      </c>
    </row>
    <row r="14" spans="1:14" x14ac:dyDescent="0.25">
      <c r="A14" s="6" t="s">
        <v>163</v>
      </c>
      <c r="B14" s="7">
        <v>46.63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v>46.63</v>
      </c>
    </row>
    <row r="15" spans="1:14" x14ac:dyDescent="0.25">
      <c r="A15" s="4" t="s">
        <v>86</v>
      </c>
      <c r="B15" s="7"/>
      <c r="C15" s="7"/>
      <c r="D15" s="7"/>
      <c r="E15" s="7"/>
      <c r="F15" s="7">
        <v>42.47</v>
      </c>
      <c r="G15" s="7"/>
      <c r="H15" s="7"/>
      <c r="I15" s="7"/>
      <c r="J15" s="7"/>
      <c r="K15" s="7"/>
      <c r="L15" s="7"/>
      <c r="M15" s="7"/>
      <c r="N15" s="7">
        <v>42.47</v>
      </c>
    </row>
    <row r="16" spans="1:14" x14ac:dyDescent="0.25">
      <c r="A16" s="6" t="s">
        <v>170</v>
      </c>
      <c r="B16" s="7"/>
      <c r="C16" s="7"/>
      <c r="D16" s="7"/>
      <c r="E16" s="7"/>
      <c r="F16" s="7">
        <v>42.47</v>
      </c>
      <c r="G16" s="7"/>
      <c r="H16" s="7"/>
      <c r="I16" s="7"/>
      <c r="J16" s="7"/>
      <c r="K16" s="7"/>
      <c r="L16" s="7"/>
      <c r="M16" s="7"/>
      <c r="N16" s="7">
        <v>42.47</v>
      </c>
    </row>
    <row r="17" spans="1:14" x14ac:dyDescent="0.25">
      <c r="A17" s="4" t="s">
        <v>122</v>
      </c>
      <c r="B17" s="7"/>
      <c r="C17" s="7"/>
      <c r="D17" s="7"/>
      <c r="E17" s="7"/>
      <c r="F17" s="7"/>
      <c r="G17" s="7"/>
      <c r="H17" s="7"/>
      <c r="I17" s="7">
        <v>107.44</v>
      </c>
      <c r="J17" s="7"/>
      <c r="K17" s="7"/>
      <c r="L17" s="7"/>
      <c r="M17" s="7"/>
      <c r="N17" s="7">
        <v>107.44</v>
      </c>
    </row>
    <row r="18" spans="1:14" x14ac:dyDescent="0.25">
      <c r="A18" s="6" t="s">
        <v>173</v>
      </c>
      <c r="B18" s="7"/>
      <c r="C18" s="7"/>
      <c r="D18" s="7"/>
      <c r="E18" s="7"/>
      <c r="F18" s="7"/>
      <c r="G18" s="7"/>
      <c r="H18" s="7"/>
      <c r="I18" s="7">
        <v>107.44</v>
      </c>
      <c r="J18" s="7"/>
      <c r="K18" s="7"/>
      <c r="L18" s="7"/>
      <c r="M18" s="7"/>
      <c r="N18" s="7">
        <v>107.44</v>
      </c>
    </row>
    <row r="19" spans="1:14" x14ac:dyDescent="0.25">
      <c r="A19" s="4" t="s">
        <v>127</v>
      </c>
      <c r="B19" s="7">
        <v>95.6</v>
      </c>
      <c r="C19" s="7"/>
      <c r="D19" s="7">
        <v>89.88</v>
      </c>
      <c r="E19" s="7">
        <v>337.72</v>
      </c>
      <c r="F19" s="7"/>
      <c r="G19" s="7"/>
      <c r="H19" s="7"/>
      <c r="I19" s="7"/>
      <c r="J19" s="7"/>
      <c r="K19" s="7"/>
      <c r="L19" s="7"/>
      <c r="M19" s="7"/>
      <c r="N19" s="7">
        <v>523.20000000000005</v>
      </c>
    </row>
    <row r="20" spans="1:14" x14ac:dyDescent="0.25">
      <c r="A20" s="6" t="s">
        <v>168</v>
      </c>
      <c r="B20" s="7"/>
      <c r="C20" s="7"/>
      <c r="D20" s="7">
        <v>89.88</v>
      </c>
      <c r="E20" s="7"/>
      <c r="F20" s="7"/>
      <c r="G20" s="7"/>
      <c r="H20" s="7"/>
      <c r="I20" s="7"/>
      <c r="J20" s="7"/>
      <c r="K20" s="7"/>
      <c r="L20" s="7"/>
      <c r="M20" s="7"/>
      <c r="N20" s="7">
        <v>89.88</v>
      </c>
    </row>
    <row r="21" spans="1:14" x14ac:dyDescent="0.25">
      <c r="A21" s="6" t="s">
        <v>169</v>
      </c>
      <c r="B21" s="7"/>
      <c r="C21" s="7"/>
      <c r="D21" s="7"/>
      <c r="E21" s="7">
        <v>187.72</v>
      </c>
      <c r="F21" s="7"/>
      <c r="G21" s="7"/>
      <c r="H21" s="7"/>
      <c r="I21" s="7"/>
      <c r="J21" s="7"/>
      <c r="K21" s="7"/>
      <c r="L21" s="7"/>
      <c r="M21" s="7"/>
      <c r="N21" s="7">
        <v>187.72</v>
      </c>
    </row>
    <row r="22" spans="1:14" x14ac:dyDescent="0.25">
      <c r="A22" s="6" t="s">
        <v>165</v>
      </c>
      <c r="B22" s="7">
        <v>70.75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v>70.75</v>
      </c>
    </row>
    <row r="23" spans="1:14" x14ac:dyDescent="0.25">
      <c r="A23" s="6" t="s">
        <v>174</v>
      </c>
      <c r="B23" s="7"/>
      <c r="C23" s="7"/>
      <c r="D23" s="7"/>
      <c r="E23" s="7">
        <v>150</v>
      </c>
      <c r="F23" s="7"/>
      <c r="G23" s="7"/>
      <c r="H23" s="7"/>
      <c r="I23" s="7"/>
      <c r="J23" s="7"/>
      <c r="K23" s="7"/>
      <c r="L23" s="7"/>
      <c r="M23" s="7"/>
      <c r="N23" s="7">
        <v>150</v>
      </c>
    </row>
    <row r="24" spans="1:14" x14ac:dyDescent="0.25">
      <c r="A24" s="6" t="s">
        <v>164</v>
      </c>
      <c r="B24" s="7">
        <v>24.85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v>24.85</v>
      </c>
    </row>
    <row r="25" spans="1:14" x14ac:dyDescent="0.25">
      <c r="A25" s="4" t="s">
        <v>179</v>
      </c>
      <c r="B25" s="7"/>
      <c r="C25" s="7"/>
      <c r="D25" s="7"/>
      <c r="E25" s="7"/>
      <c r="F25" s="7"/>
      <c r="G25" s="7">
        <v>500</v>
      </c>
      <c r="H25" s="7"/>
      <c r="I25" s="7"/>
      <c r="J25" s="7"/>
      <c r="K25" s="7"/>
      <c r="L25" s="7"/>
      <c r="M25" s="7"/>
      <c r="N25" s="7">
        <v>500</v>
      </c>
    </row>
    <row r="26" spans="1:14" x14ac:dyDescent="0.25">
      <c r="A26" s="6" t="s">
        <v>171</v>
      </c>
      <c r="B26" s="7"/>
      <c r="C26" s="7"/>
      <c r="D26" s="7"/>
      <c r="E26" s="7"/>
      <c r="F26" s="7"/>
      <c r="G26" s="7">
        <v>500</v>
      </c>
      <c r="H26" s="7"/>
      <c r="I26" s="7"/>
      <c r="J26" s="7"/>
      <c r="K26" s="7"/>
      <c r="L26" s="7"/>
      <c r="M26" s="7"/>
      <c r="N26" s="7">
        <v>500</v>
      </c>
    </row>
    <row r="27" spans="1:14" x14ac:dyDescent="0.25">
      <c r="A27" s="4" t="s">
        <v>191</v>
      </c>
      <c r="B27" s="7"/>
      <c r="C27" s="7"/>
      <c r="D27" s="7"/>
      <c r="E27" s="7"/>
      <c r="F27" s="7"/>
      <c r="G27" s="7"/>
      <c r="H27" s="7"/>
      <c r="I27" s="7"/>
      <c r="J27" s="7">
        <v>0</v>
      </c>
      <c r="K27" s="7">
        <v>0</v>
      </c>
      <c r="L27" s="7">
        <v>0</v>
      </c>
      <c r="M27" s="7"/>
      <c r="N27" s="7">
        <v>0</v>
      </c>
    </row>
    <row r="28" spans="1:14" x14ac:dyDescent="0.25">
      <c r="A28" s="6" t="s">
        <v>191</v>
      </c>
      <c r="B28" s="7"/>
      <c r="C28" s="7"/>
      <c r="D28" s="7"/>
      <c r="E28" s="7"/>
      <c r="F28" s="7"/>
      <c r="G28" s="7"/>
      <c r="H28" s="7"/>
      <c r="I28" s="7"/>
      <c r="J28" s="7">
        <v>0</v>
      </c>
      <c r="K28" s="7">
        <v>0</v>
      </c>
      <c r="L28" s="7">
        <v>0</v>
      </c>
      <c r="M28" s="7"/>
      <c r="N28" s="7">
        <v>0</v>
      </c>
    </row>
    <row r="29" spans="1:14" x14ac:dyDescent="0.25">
      <c r="A29" s="3" t="s">
        <v>177</v>
      </c>
      <c r="B29" s="7"/>
      <c r="C29" s="7"/>
      <c r="D29" s="7"/>
      <c r="E29" s="7"/>
      <c r="F29" s="7"/>
      <c r="G29" s="7"/>
      <c r="H29" s="7">
        <v>2447.1999999999998</v>
      </c>
      <c r="I29" s="7"/>
      <c r="J29" s="7"/>
      <c r="K29" s="7"/>
      <c r="L29" s="7"/>
      <c r="M29" s="7"/>
      <c r="N29" s="7">
        <v>2447.1999999999998</v>
      </c>
    </row>
    <row r="30" spans="1:14" x14ac:dyDescent="0.25">
      <c r="A30" s="4" t="s">
        <v>177</v>
      </c>
      <c r="B30" s="7"/>
      <c r="C30" s="7"/>
      <c r="D30" s="7"/>
      <c r="E30" s="7"/>
      <c r="F30" s="7"/>
      <c r="G30" s="7"/>
      <c r="H30" s="7">
        <v>2447.1999999999998</v>
      </c>
      <c r="I30" s="7"/>
      <c r="J30" s="7"/>
      <c r="K30" s="7"/>
      <c r="L30" s="7"/>
      <c r="M30" s="7"/>
      <c r="N30" s="7">
        <v>2447.1999999999998</v>
      </c>
    </row>
    <row r="31" spans="1:14" x14ac:dyDescent="0.25">
      <c r="A31" s="6" t="s">
        <v>172</v>
      </c>
      <c r="B31" s="7"/>
      <c r="C31" s="7"/>
      <c r="D31" s="7"/>
      <c r="E31" s="7"/>
      <c r="F31" s="7"/>
      <c r="G31" s="7"/>
      <c r="H31" s="7">
        <v>2447.1999999999998</v>
      </c>
      <c r="I31" s="7"/>
      <c r="J31" s="7"/>
      <c r="K31" s="7"/>
      <c r="L31" s="7"/>
      <c r="M31" s="7"/>
      <c r="N31" s="7">
        <v>2447.1999999999998</v>
      </c>
    </row>
    <row r="32" spans="1:14" x14ac:dyDescent="0.25">
      <c r="A32" s="3" t="s">
        <v>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4" t="s">
        <v>9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6" t="s">
        <v>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</sheetData>
  <pageMargins left="0.2" right="0.2" top="0.25" bottom="0.25" header="0.3" footer="0.3"/>
  <pageSetup scale="9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6CD7-FDE3-429E-9F95-D37389FDC505}">
  <dimension ref="A1:J125"/>
  <sheetViews>
    <sheetView zoomScale="85" zoomScaleNormal="85" workbookViewId="0">
      <pane ySplit="1" topLeftCell="A2" activePane="bottomLeft" state="frozen"/>
      <selection pane="bottomLeft" activeCell="A115" sqref="A115"/>
    </sheetView>
  </sheetViews>
  <sheetFormatPr defaultColWidth="18.42578125" defaultRowHeight="15" x14ac:dyDescent="0.25"/>
  <cols>
    <col min="1" max="1" width="19" bestFit="1" customWidth="1"/>
    <col min="2" max="2" width="8.85546875" bestFit="1" customWidth="1"/>
    <col min="3" max="3" width="23.85546875" bestFit="1" customWidth="1"/>
    <col min="4" max="4" width="30.42578125" bestFit="1" customWidth="1"/>
    <col min="5" max="5" width="16.28515625" bestFit="1" customWidth="1"/>
    <col min="6" max="6" width="17" bestFit="1" customWidth="1"/>
    <col min="7" max="7" width="82.42578125" bestFit="1" customWidth="1"/>
    <col min="8" max="8" width="16.28515625" bestFit="1" customWidth="1"/>
    <col min="9" max="9" width="15.85546875" bestFit="1" customWidth="1"/>
    <col min="10" max="10" width="10.140625" bestFit="1" customWidth="1"/>
  </cols>
  <sheetData>
    <row r="1" spans="1:10" x14ac:dyDescent="0.25">
      <c r="A1" t="s">
        <v>74</v>
      </c>
      <c r="B1" t="s">
        <v>75</v>
      </c>
      <c r="C1" t="s">
        <v>89</v>
      </c>
      <c r="D1" t="s">
        <v>2</v>
      </c>
      <c r="E1" t="s">
        <v>11</v>
      </c>
      <c r="F1" t="s">
        <v>12</v>
      </c>
      <c r="G1" t="s">
        <v>2</v>
      </c>
      <c r="H1" t="s">
        <v>1</v>
      </c>
      <c r="I1" t="s">
        <v>13</v>
      </c>
      <c r="J1" t="s">
        <v>0</v>
      </c>
    </row>
    <row r="2" spans="1:10" x14ac:dyDescent="0.25">
      <c r="A2" t="str">
        <f t="shared" ref="A2:A22" si="0">IF(I2="Credit","Deposit","Expense")</f>
        <v>Expense</v>
      </c>
      <c r="B2">
        <f t="shared" ref="B2:B22" si="1">MONTH(F2)</f>
        <v>1</v>
      </c>
      <c r="C2" t="s">
        <v>87</v>
      </c>
      <c r="D2" t="s">
        <v>106</v>
      </c>
      <c r="E2" t="s">
        <v>15</v>
      </c>
      <c r="F2" s="1">
        <v>45296</v>
      </c>
      <c r="G2" t="s">
        <v>70</v>
      </c>
      <c r="H2">
        <v>1293</v>
      </c>
      <c r="I2" t="s">
        <v>4</v>
      </c>
      <c r="J2">
        <v>575</v>
      </c>
    </row>
    <row r="3" spans="1:10" x14ac:dyDescent="0.25">
      <c r="A3" t="str">
        <f t="shared" si="0"/>
        <v>Expense</v>
      </c>
      <c r="B3">
        <f t="shared" si="1"/>
        <v>1</v>
      </c>
      <c r="C3" t="s">
        <v>179</v>
      </c>
      <c r="D3" t="s">
        <v>107</v>
      </c>
      <c r="E3" t="s">
        <v>15</v>
      </c>
      <c r="F3" s="1">
        <v>45316</v>
      </c>
      <c r="G3" t="s">
        <v>68</v>
      </c>
      <c r="H3">
        <v>1294</v>
      </c>
      <c r="I3" t="s">
        <v>4</v>
      </c>
      <c r="J3">
        <v>4481.71</v>
      </c>
    </row>
    <row r="4" spans="1:10" x14ac:dyDescent="0.25">
      <c r="A4" t="str">
        <f t="shared" si="0"/>
        <v>Expense</v>
      </c>
      <c r="B4">
        <f t="shared" si="1"/>
        <v>2</v>
      </c>
      <c r="C4" t="s">
        <v>84</v>
      </c>
      <c r="D4" t="s">
        <v>109</v>
      </c>
      <c r="E4" t="s">
        <v>15</v>
      </c>
      <c r="F4" s="1">
        <v>45327</v>
      </c>
      <c r="G4" t="s">
        <v>67</v>
      </c>
      <c r="H4">
        <v>1296</v>
      </c>
      <c r="I4" t="s">
        <v>4</v>
      </c>
      <c r="J4">
        <v>1876</v>
      </c>
    </row>
    <row r="5" spans="1:10" x14ac:dyDescent="0.25">
      <c r="A5" t="str">
        <f t="shared" si="0"/>
        <v>Expense</v>
      </c>
      <c r="B5">
        <f t="shared" si="1"/>
        <v>2</v>
      </c>
      <c r="C5" t="s">
        <v>85</v>
      </c>
      <c r="D5" t="s">
        <v>108</v>
      </c>
      <c r="E5" t="s">
        <v>15</v>
      </c>
      <c r="F5" s="1">
        <v>45328</v>
      </c>
      <c r="G5" t="s">
        <v>65</v>
      </c>
      <c r="H5">
        <v>1297</v>
      </c>
      <c r="I5" t="s">
        <v>4</v>
      </c>
      <c r="J5">
        <v>2400</v>
      </c>
    </row>
    <row r="6" spans="1:10" x14ac:dyDescent="0.25">
      <c r="A6" t="str">
        <f t="shared" si="0"/>
        <v>Expense</v>
      </c>
      <c r="B6">
        <f t="shared" si="1"/>
        <v>2</v>
      </c>
      <c r="C6" t="s">
        <v>80</v>
      </c>
      <c r="D6" t="s">
        <v>110</v>
      </c>
      <c r="E6" t="s">
        <v>15</v>
      </c>
      <c r="F6" s="1">
        <v>45335</v>
      </c>
      <c r="G6" t="s">
        <v>61</v>
      </c>
      <c r="H6">
        <v>1299</v>
      </c>
      <c r="I6" t="s">
        <v>4</v>
      </c>
      <c r="J6">
        <v>20.99</v>
      </c>
    </row>
    <row r="7" spans="1:10" x14ac:dyDescent="0.25">
      <c r="A7" t="str">
        <f t="shared" si="0"/>
        <v>Expense</v>
      </c>
      <c r="B7">
        <f t="shared" si="1"/>
        <v>2</v>
      </c>
      <c r="C7" t="s">
        <v>87</v>
      </c>
      <c r="D7" t="s">
        <v>106</v>
      </c>
      <c r="E7" t="s">
        <v>15</v>
      </c>
      <c r="F7" s="1">
        <v>45331</v>
      </c>
      <c r="G7" t="s">
        <v>63</v>
      </c>
      <c r="H7">
        <v>1300</v>
      </c>
      <c r="I7" t="s">
        <v>4</v>
      </c>
      <c r="J7">
        <v>665</v>
      </c>
    </row>
    <row r="8" spans="1:10" x14ac:dyDescent="0.25">
      <c r="A8" t="str">
        <f t="shared" si="0"/>
        <v>Expense</v>
      </c>
      <c r="B8">
        <f t="shared" si="1"/>
        <v>2</v>
      </c>
      <c r="C8" t="s">
        <v>80</v>
      </c>
      <c r="D8" t="s">
        <v>111</v>
      </c>
      <c r="E8" t="s">
        <v>15</v>
      </c>
      <c r="F8" s="1">
        <v>45348</v>
      </c>
      <c r="G8" t="s">
        <v>60</v>
      </c>
      <c r="H8">
        <v>1301</v>
      </c>
      <c r="I8" t="s">
        <v>4</v>
      </c>
      <c r="J8">
        <v>143.41999999999999</v>
      </c>
    </row>
    <row r="9" spans="1:10" x14ac:dyDescent="0.25">
      <c r="A9" t="str">
        <f t="shared" si="0"/>
        <v>Expense</v>
      </c>
      <c r="B9">
        <f t="shared" si="1"/>
        <v>3</v>
      </c>
      <c r="C9" t="str">
        <f>IFERROR(VLOOKUP(D9,'Data Validation'!D:E,2,FALSE),"")</f>
        <v>Communications</v>
      </c>
      <c r="D9" t="s">
        <v>104</v>
      </c>
      <c r="E9" t="s">
        <v>15</v>
      </c>
      <c r="F9" s="1">
        <v>45365</v>
      </c>
      <c r="G9" t="s">
        <v>54</v>
      </c>
      <c r="H9">
        <v>1302</v>
      </c>
      <c r="I9" t="s">
        <v>4</v>
      </c>
      <c r="J9">
        <v>501.5</v>
      </c>
    </row>
    <row r="10" spans="1:10" x14ac:dyDescent="0.25">
      <c r="A10" t="str">
        <f t="shared" si="0"/>
        <v>Expense</v>
      </c>
      <c r="B10">
        <f t="shared" si="1"/>
        <v>5</v>
      </c>
      <c r="C10" t="str">
        <f>IFERROR(VLOOKUP(D10,'Data Validation'!D:E,2,FALSE),"")</f>
        <v>Communications</v>
      </c>
      <c r="D10" t="s">
        <v>104</v>
      </c>
      <c r="E10" t="s">
        <v>15</v>
      </c>
      <c r="F10" s="1">
        <v>45415</v>
      </c>
      <c r="G10" t="s">
        <v>44</v>
      </c>
      <c r="H10">
        <v>1303</v>
      </c>
      <c r="I10" t="s">
        <v>4</v>
      </c>
      <c r="J10">
        <v>100</v>
      </c>
    </row>
    <row r="11" spans="1:10" x14ac:dyDescent="0.25">
      <c r="A11" t="str">
        <f t="shared" si="0"/>
        <v>Expense</v>
      </c>
      <c r="B11">
        <f t="shared" si="1"/>
        <v>4</v>
      </c>
      <c r="C11" t="s">
        <v>86</v>
      </c>
      <c r="D11" t="s">
        <v>113</v>
      </c>
      <c r="E11" t="s">
        <v>15</v>
      </c>
      <c r="F11" s="1">
        <v>45411</v>
      </c>
      <c r="G11" t="s">
        <v>46</v>
      </c>
      <c r="H11">
        <v>1304</v>
      </c>
      <c r="I11" t="s">
        <v>4</v>
      </c>
      <c r="J11">
        <v>374.48</v>
      </c>
    </row>
    <row r="12" spans="1:10" x14ac:dyDescent="0.25">
      <c r="A12" t="str">
        <f t="shared" si="0"/>
        <v>Expense</v>
      </c>
      <c r="B12">
        <f t="shared" si="1"/>
        <v>4</v>
      </c>
      <c r="C12" t="s">
        <v>82</v>
      </c>
      <c r="D12" t="s">
        <v>112</v>
      </c>
      <c r="E12" t="s">
        <v>15</v>
      </c>
      <c r="F12" s="1">
        <v>45383</v>
      </c>
      <c r="G12" t="s">
        <v>50</v>
      </c>
      <c r="H12">
        <v>1305</v>
      </c>
      <c r="I12" t="s">
        <v>4</v>
      </c>
      <c r="J12">
        <v>99.8</v>
      </c>
    </row>
    <row r="13" spans="1:10" x14ac:dyDescent="0.25">
      <c r="A13" t="str">
        <f t="shared" si="0"/>
        <v>Expense</v>
      </c>
      <c r="B13">
        <f t="shared" si="1"/>
        <v>4</v>
      </c>
      <c r="C13" t="s">
        <v>80</v>
      </c>
      <c r="D13" t="s">
        <v>111</v>
      </c>
      <c r="E13" t="s">
        <v>15</v>
      </c>
      <c r="F13" s="1">
        <v>45394</v>
      </c>
      <c r="G13" t="s">
        <v>48</v>
      </c>
      <c r="H13">
        <v>1306</v>
      </c>
      <c r="I13" t="s">
        <v>4</v>
      </c>
      <c r="J13">
        <v>86.61</v>
      </c>
    </row>
    <row r="14" spans="1:10" x14ac:dyDescent="0.25">
      <c r="A14" t="str">
        <f t="shared" si="0"/>
        <v>Expense</v>
      </c>
      <c r="B14">
        <f t="shared" si="1"/>
        <v>5</v>
      </c>
      <c r="C14" t="s">
        <v>84</v>
      </c>
      <c r="D14" t="s">
        <v>109</v>
      </c>
      <c r="E14" t="s">
        <v>15</v>
      </c>
      <c r="F14" s="1">
        <v>45422</v>
      </c>
      <c r="G14" t="s">
        <v>41</v>
      </c>
      <c r="H14">
        <v>1307</v>
      </c>
      <c r="I14" t="s">
        <v>4</v>
      </c>
      <c r="J14">
        <v>1876</v>
      </c>
    </row>
    <row r="15" spans="1:10" x14ac:dyDescent="0.25">
      <c r="A15" t="str">
        <f t="shared" si="0"/>
        <v>Expense</v>
      </c>
      <c r="B15">
        <f t="shared" si="1"/>
        <v>5</v>
      </c>
      <c r="C15" t="s">
        <v>87</v>
      </c>
      <c r="D15" t="s">
        <v>106</v>
      </c>
      <c r="E15" t="s">
        <v>15</v>
      </c>
      <c r="F15" s="1">
        <v>45421</v>
      </c>
      <c r="G15" t="s">
        <v>42</v>
      </c>
      <c r="H15">
        <v>1308</v>
      </c>
      <c r="I15" t="s">
        <v>4</v>
      </c>
      <c r="J15">
        <v>575</v>
      </c>
    </row>
    <row r="16" spans="1:10" x14ac:dyDescent="0.25">
      <c r="A16" t="str">
        <f t="shared" si="0"/>
        <v>Expense</v>
      </c>
      <c r="B16">
        <f t="shared" si="1"/>
        <v>5</v>
      </c>
      <c r="C16" t="s">
        <v>82</v>
      </c>
      <c r="D16" t="s">
        <v>114</v>
      </c>
      <c r="E16" t="s">
        <v>15</v>
      </c>
      <c r="F16" s="1">
        <v>45420</v>
      </c>
      <c r="G16" t="s">
        <v>43</v>
      </c>
      <c r="H16">
        <v>1309</v>
      </c>
      <c r="I16" t="s">
        <v>4</v>
      </c>
      <c r="J16">
        <v>314.33</v>
      </c>
    </row>
    <row r="17" spans="1:10" x14ac:dyDescent="0.25">
      <c r="A17" t="str">
        <f t="shared" si="0"/>
        <v>Expense</v>
      </c>
      <c r="B17">
        <f t="shared" si="1"/>
        <v>7</v>
      </c>
      <c r="C17" t="s">
        <v>80</v>
      </c>
      <c r="D17" t="s">
        <v>110</v>
      </c>
      <c r="E17" t="s">
        <v>15</v>
      </c>
      <c r="F17" s="1">
        <v>45490</v>
      </c>
      <c r="G17" t="s">
        <v>32</v>
      </c>
      <c r="H17">
        <v>1310</v>
      </c>
      <c r="I17" t="s">
        <v>4</v>
      </c>
      <c r="J17">
        <v>21.99</v>
      </c>
    </row>
    <row r="18" spans="1:10" x14ac:dyDescent="0.25">
      <c r="A18" t="str">
        <f t="shared" si="0"/>
        <v>Expense</v>
      </c>
      <c r="B18">
        <f t="shared" si="1"/>
        <v>7</v>
      </c>
      <c r="C18" t="str">
        <f>IFERROR(VLOOKUP(D18,'Data Validation'!D:E,2,FALSE),"")</f>
        <v>Insurance/Bonds</v>
      </c>
      <c r="D18" t="s">
        <v>103</v>
      </c>
      <c r="E18" t="s">
        <v>15</v>
      </c>
      <c r="F18" s="1">
        <v>45484</v>
      </c>
      <c r="G18" t="s">
        <v>34</v>
      </c>
      <c r="H18">
        <v>1311</v>
      </c>
      <c r="I18" t="s">
        <v>4</v>
      </c>
      <c r="J18">
        <v>565</v>
      </c>
    </row>
    <row r="19" spans="1:10" x14ac:dyDescent="0.25">
      <c r="A19" t="str">
        <f t="shared" si="0"/>
        <v>Expense</v>
      </c>
      <c r="B19">
        <f t="shared" si="1"/>
        <v>7</v>
      </c>
      <c r="C19" t="s">
        <v>84</v>
      </c>
      <c r="D19" t="s">
        <v>109</v>
      </c>
      <c r="E19" t="s">
        <v>15</v>
      </c>
      <c r="F19" s="1">
        <v>45492</v>
      </c>
      <c r="G19" t="s">
        <v>30</v>
      </c>
      <c r="H19">
        <v>1312</v>
      </c>
      <c r="I19" t="s">
        <v>4</v>
      </c>
      <c r="J19">
        <v>1876</v>
      </c>
    </row>
    <row r="20" spans="1:10" x14ac:dyDescent="0.25">
      <c r="A20" t="str">
        <f t="shared" si="0"/>
        <v>Expense</v>
      </c>
      <c r="B20">
        <f t="shared" si="1"/>
        <v>9</v>
      </c>
      <c r="C20" t="s">
        <v>80</v>
      </c>
      <c r="D20" t="s">
        <v>115</v>
      </c>
      <c r="E20" t="s">
        <v>15</v>
      </c>
      <c r="F20" s="1">
        <v>45552</v>
      </c>
      <c r="G20" t="s">
        <v>24</v>
      </c>
      <c r="H20">
        <v>1313</v>
      </c>
      <c r="I20" t="s">
        <v>4</v>
      </c>
      <c r="J20">
        <v>3500</v>
      </c>
    </row>
    <row r="21" spans="1:10" x14ac:dyDescent="0.25">
      <c r="A21" t="str">
        <f t="shared" si="0"/>
        <v>Expense</v>
      </c>
      <c r="B21">
        <f t="shared" si="1"/>
        <v>9</v>
      </c>
      <c r="C21" t="s">
        <v>80</v>
      </c>
      <c r="D21" t="s">
        <v>115</v>
      </c>
      <c r="E21" t="s">
        <v>15</v>
      </c>
      <c r="F21" s="1">
        <v>45546</v>
      </c>
      <c r="G21" t="s">
        <v>26</v>
      </c>
      <c r="H21">
        <v>1314</v>
      </c>
      <c r="I21" t="s">
        <v>4</v>
      </c>
      <c r="J21">
        <v>3500</v>
      </c>
    </row>
    <row r="22" spans="1:10" x14ac:dyDescent="0.25">
      <c r="A22" t="str">
        <f t="shared" si="0"/>
        <v>Expense</v>
      </c>
      <c r="B22">
        <f t="shared" si="1"/>
        <v>10</v>
      </c>
      <c r="C22" t="s">
        <v>84</v>
      </c>
      <c r="D22" t="s">
        <v>109</v>
      </c>
      <c r="E22" t="s">
        <v>15</v>
      </c>
      <c r="F22" s="1">
        <v>45581</v>
      </c>
      <c r="G22" t="s">
        <v>18</v>
      </c>
      <c r="H22">
        <v>1315</v>
      </c>
      <c r="I22" t="s">
        <v>4</v>
      </c>
      <c r="J22">
        <v>1877</v>
      </c>
    </row>
    <row r="23" spans="1:10" x14ac:dyDescent="0.25">
      <c r="A23" t="str">
        <f t="shared" ref="A23:A25" si="2">IF(I23="Credit","Deposit","Expense")</f>
        <v>Expense</v>
      </c>
      <c r="B23">
        <v>11</v>
      </c>
      <c r="C23" t="s">
        <v>87</v>
      </c>
      <c r="D23" t="s">
        <v>189</v>
      </c>
      <c r="E23" t="s">
        <v>15</v>
      </c>
      <c r="F23" s="1">
        <v>45597</v>
      </c>
      <c r="G23" t="s">
        <v>188</v>
      </c>
      <c r="H23">
        <v>1316</v>
      </c>
      <c r="I23" t="s">
        <v>4</v>
      </c>
      <c r="J23">
        <v>304</v>
      </c>
    </row>
    <row r="24" spans="1:10" x14ac:dyDescent="0.25">
      <c r="A24" t="str">
        <f t="shared" si="2"/>
        <v>Expense</v>
      </c>
      <c r="B24">
        <v>11</v>
      </c>
      <c r="C24" t="s">
        <v>80</v>
      </c>
      <c r="D24" t="s">
        <v>190</v>
      </c>
      <c r="E24" t="s">
        <v>15</v>
      </c>
      <c r="F24" s="1">
        <v>45611</v>
      </c>
      <c r="G24" t="s">
        <v>186</v>
      </c>
      <c r="H24">
        <v>1317</v>
      </c>
      <c r="I24" t="s">
        <v>4</v>
      </c>
      <c r="J24">
        <v>525</v>
      </c>
    </row>
    <row r="25" spans="1:10" x14ac:dyDescent="0.25">
      <c r="A25" t="str">
        <f t="shared" si="2"/>
        <v>Expense</v>
      </c>
      <c r="B25">
        <v>11</v>
      </c>
      <c r="C25" t="str">
        <f>IFERROR(VLOOKUP(D25,'Data Validation'!D:E,2,FALSE),"")</f>
        <v>Insurance/Bonds</v>
      </c>
      <c r="D25" t="s">
        <v>103</v>
      </c>
      <c r="E25" t="s">
        <v>15</v>
      </c>
      <c r="F25" s="1">
        <v>45621</v>
      </c>
      <c r="G25" t="s">
        <v>183</v>
      </c>
      <c r="H25">
        <v>1318</v>
      </c>
      <c r="I25" t="s">
        <v>4</v>
      </c>
      <c r="J25">
        <v>420</v>
      </c>
    </row>
    <row r="26" spans="1:10" x14ac:dyDescent="0.25">
      <c r="A26" t="str">
        <f t="shared" ref="A26:A57" si="3">IF(I26="Credit","Deposit","Expense")</f>
        <v>Deposit</v>
      </c>
      <c r="B26">
        <f t="shared" ref="B26:B57" si="4">MONTH(F26)</f>
        <v>3</v>
      </c>
      <c r="C26" t="str">
        <f>IFERROR(VLOOKUP(D26,'Data Validation'!D:E,2,FALSE),"")</f>
        <v>Other Income</v>
      </c>
      <c r="D26" t="s">
        <v>90</v>
      </c>
      <c r="E26" t="s">
        <v>15</v>
      </c>
      <c r="F26" s="1">
        <v>45377</v>
      </c>
      <c r="G26" t="s">
        <v>52</v>
      </c>
      <c r="I26" t="s">
        <v>3</v>
      </c>
      <c r="J26">
        <v>3</v>
      </c>
    </row>
    <row r="27" spans="1:10" x14ac:dyDescent="0.25">
      <c r="A27" t="str">
        <f t="shared" si="3"/>
        <v>Expense</v>
      </c>
      <c r="B27">
        <f t="shared" si="4"/>
        <v>10</v>
      </c>
      <c r="C27" t="str">
        <f>IFERROR(VLOOKUP(D27,'Data Validation'!D:E,2,FALSE),"")</f>
        <v>Insurance/Bonds</v>
      </c>
      <c r="D27" t="s">
        <v>103</v>
      </c>
      <c r="E27" t="s">
        <v>15</v>
      </c>
      <c r="F27" s="1">
        <v>45576</v>
      </c>
      <c r="G27" t="s">
        <v>20</v>
      </c>
      <c r="I27" t="s">
        <v>4</v>
      </c>
      <c r="J27">
        <v>199</v>
      </c>
    </row>
    <row r="28" spans="1:10" x14ac:dyDescent="0.25">
      <c r="A28" t="str">
        <f t="shared" si="3"/>
        <v>Expense</v>
      </c>
      <c r="B28">
        <f t="shared" si="4"/>
        <v>1</v>
      </c>
      <c r="C28" t="str">
        <f>IFERROR(VLOOKUP(D28,'Data Validation'!D:E,2,FALSE),"")</f>
        <v>Utilities (Heating/Electric)</v>
      </c>
      <c r="D28" t="s">
        <v>91</v>
      </c>
      <c r="E28" t="s">
        <v>15</v>
      </c>
      <c r="F28" s="1">
        <v>45301</v>
      </c>
      <c r="G28" t="s">
        <v>69</v>
      </c>
      <c r="I28" t="s">
        <v>4</v>
      </c>
      <c r="J28">
        <v>1425.68</v>
      </c>
    </row>
    <row r="29" spans="1:10" x14ac:dyDescent="0.25">
      <c r="A29" t="str">
        <f t="shared" si="3"/>
        <v>Expense</v>
      </c>
      <c r="B29">
        <f t="shared" si="4"/>
        <v>2</v>
      </c>
      <c r="C29" t="str">
        <f>IFERROR(VLOOKUP(D29,'Data Validation'!D:E,2,FALSE),"")</f>
        <v>Utilities (Heating/Electric)</v>
      </c>
      <c r="D29" t="s">
        <v>91</v>
      </c>
      <c r="E29" t="s">
        <v>15</v>
      </c>
      <c r="F29" s="1">
        <v>45335</v>
      </c>
      <c r="G29" t="s">
        <v>62</v>
      </c>
      <c r="I29" t="s">
        <v>4</v>
      </c>
      <c r="J29">
        <v>1163.05</v>
      </c>
    </row>
    <row r="30" spans="1:10" x14ac:dyDescent="0.25">
      <c r="A30" t="str">
        <f t="shared" si="3"/>
        <v>Expense</v>
      </c>
      <c r="B30">
        <f t="shared" si="4"/>
        <v>3</v>
      </c>
      <c r="C30" t="str">
        <f>IFERROR(VLOOKUP(D30,'Data Validation'!D:E,2,FALSE),"")</f>
        <v>Utilities (Heating/Electric)</v>
      </c>
      <c r="D30" t="s">
        <v>91</v>
      </c>
      <c r="E30" t="s">
        <v>15</v>
      </c>
      <c r="F30" s="1">
        <v>45356</v>
      </c>
      <c r="G30" t="s">
        <v>57</v>
      </c>
      <c r="I30" t="s">
        <v>4</v>
      </c>
      <c r="J30">
        <v>1040.97</v>
      </c>
    </row>
    <row r="31" spans="1:10" x14ac:dyDescent="0.25">
      <c r="A31" t="str">
        <f t="shared" si="3"/>
        <v>Expense</v>
      </c>
      <c r="B31">
        <f t="shared" si="4"/>
        <v>1</v>
      </c>
      <c r="C31" t="str">
        <f>IFERROR(VLOOKUP(D31,'Data Validation'!D:E,2,FALSE),"")</f>
        <v>Communications</v>
      </c>
      <c r="D31" t="s">
        <v>104</v>
      </c>
      <c r="E31" t="s">
        <v>15</v>
      </c>
      <c r="F31" s="1">
        <v>45296</v>
      </c>
      <c r="G31" t="s">
        <v>71</v>
      </c>
      <c r="I31" t="s">
        <v>4</v>
      </c>
      <c r="J31">
        <v>218.88</v>
      </c>
    </row>
    <row r="32" spans="1:10" x14ac:dyDescent="0.25">
      <c r="A32" t="str">
        <f t="shared" si="3"/>
        <v>Expense</v>
      </c>
      <c r="B32">
        <f t="shared" si="4"/>
        <v>3</v>
      </c>
      <c r="C32" t="str">
        <f>IFERROR(VLOOKUP(D32,'Data Validation'!D:E,2,FALSE),"")</f>
        <v>Office Supplies</v>
      </c>
      <c r="D32" t="s">
        <v>92</v>
      </c>
      <c r="E32" t="s">
        <v>15</v>
      </c>
      <c r="F32" s="1">
        <v>45366</v>
      </c>
      <c r="G32" t="s">
        <v>53</v>
      </c>
      <c r="I32" t="s">
        <v>4</v>
      </c>
      <c r="J32">
        <v>171.1</v>
      </c>
    </row>
    <row r="33" spans="1:10" x14ac:dyDescent="0.25">
      <c r="A33" t="str">
        <f t="shared" si="3"/>
        <v>Expense</v>
      </c>
      <c r="B33">
        <f t="shared" si="4"/>
        <v>3</v>
      </c>
      <c r="C33" t="str">
        <f>IFERROR(VLOOKUP(D33,'Data Validation'!D:E,2,FALSE),"")</f>
        <v>Office Supplies</v>
      </c>
      <c r="D33" t="s">
        <v>93</v>
      </c>
      <c r="E33" t="s">
        <v>15</v>
      </c>
      <c r="F33" s="1">
        <v>45362</v>
      </c>
      <c r="G33" t="s">
        <v>56</v>
      </c>
      <c r="I33" t="s">
        <v>4</v>
      </c>
      <c r="J33">
        <v>649</v>
      </c>
    </row>
    <row r="34" spans="1:10" x14ac:dyDescent="0.25">
      <c r="A34" t="str">
        <f t="shared" si="3"/>
        <v>Expense</v>
      </c>
      <c r="B34">
        <f t="shared" si="4"/>
        <v>3</v>
      </c>
      <c r="C34" t="str">
        <f>IFERROR(VLOOKUP(D34,'Data Validation'!D:E,2,FALSE),"")</f>
        <v>IT</v>
      </c>
      <c r="D34" t="s">
        <v>94</v>
      </c>
      <c r="E34" t="s">
        <v>15</v>
      </c>
      <c r="F34" s="1">
        <v>45355</v>
      </c>
      <c r="G34" t="s">
        <v>59</v>
      </c>
      <c r="I34" t="s">
        <v>4</v>
      </c>
      <c r="J34">
        <v>22.99</v>
      </c>
    </row>
    <row r="35" spans="1:10" x14ac:dyDescent="0.25">
      <c r="A35" t="str">
        <f t="shared" si="3"/>
        <v>Expense</v>
      </c>
      <c r="B35">
        <f t="shared" si="4"/>
        <v>3</v>
      </c>
      <c r="C35" t="str">
        <f>IFERROR(VLOOKUP(D35,'Data Validation'!D:E,2,FALSE),"")</f>
        <v>Insurance/Bonds</v>
      </c>
      <c r="D35" t="s">
        <v>102</v>
      </c>
      <c r="E35" t="s">
        <v>15</v>
      </c>
      <c r="F35" s="1">
        <v>45364</v>
      </c>
      <c r="G35" t="s">
        <v>55</v>
      </c>
      <c r="I35" t="s">
        <v>4</v>
      </c>
      <c r="J35">
        <v>425</v>
      </c>
    </row>
    <row r="36" spans="1:10" x14ac:dyDescent="0.25">
      <c r="A36" t="str">
        <f t="shared" si="3"/>
        <v>Deposit</v>
      </c>
      <c r="B36">
        <f t="shared" si="4"/>
        <v>1</v>
      </c>
      <c r="C36" t="str">
        <f>IFERROR(VLOOKUP(D36,'Data Validation'!D:E,2,FALSE),"")</f>
        <v>Interest/Restitution</v>
      </c>
      <c r="D36" t="s">
        <v>76</v>
      </c>
      <c r="E36" t="s">
        <v>15</v>
      </c>
      <c r="F36" s="1">
        <v>45293</v>
      </c>
      <c r="G36" t="s">
        <v>16</v>
      </c>
      <c r="I36" t="s">
        <v>3</v>
      </c>
      <c r="J36">
        <v>79.099999999999994</v>
      </c>
    </row>
    <row r="37" spans="1:10" x14ac:dyDescent="0.25">
      <c r="A37" t="str">
        <f t="shared" si="3"/>
        <v>Deposit</v>
      </c>
      <c r="B37">
        <f t="shared" si="4"/>
        <v>1</v>
      </c>
      <c r="C37" t="str">
        <f>IFERROR(VLOOKUP(D37,'Data Validation'!D:E,2,FALSE),"")</f>
        <v>Interest/Restitution</v>
      </c>
      <c r="D37" t="s">
        <v>76</v>
      </c>
      <c r="E37" t="s">
        <v>15</v>
      </c>
      <c r="F37" s="1">
        <v>45307</v>
      </c>
      <c r="G37" t="s">
        <v>16</v>
      </c>
      <c r="I37" t="s">
        <v>3</v>
      </c>
      <c r="J37">
        <v>79.099999999999994</v>
      </c>
    </row>
    <row r="38" spans="1:10" x14ac:dyDescent="0.25">
      <c r="A38" t="str">
        <f t="shared" si="3"/>
        <v>Deposit</v>
      </c>
      <c r="B38">
        <f t="shared" si="4"/>
        <v>1</v>
      </c>
      <c r="C38" t="str">
        <f>IFERROR(VLOOKUP(D38,'Data Validation'!D:E,2,FALSE),"")</f>
        <v>Interest/Restitution</v>
      </c>
      <c r="D38" t="s">
        <v>76</v>
      </c>
      <c r="E38" t="s">
        <v>15</v>
      </c>
      <c r="F38" s="1">
        <v>45307</v>
      </c>
      <c r="G38" t="s">
        <v>16</v>
      </c>
      <c r="I38" t="s">
        <v>3</v>
      </c>
      <c r="J38">
        <v>10</v>
      </c>
    </row>
    <row r="39" spans="1:10" x14ac:dyDescent="0.25">
      <c r="A39" t="str">
        <f t="shared" si="3"/>
        <v>Deposit</v>
      </c>
      <c r="B39">
        <f t="shared" si="4"/>
        <v>1</v>
      </c>
      <c r="C39" t="str">
        <f>IFERROR(VLOOKUP(D39,'Data Validation'!D:E,2,FALSE),"")</f>
        <v>Interest/Restitution</v>
      </c>
      <c r="D39" t="s">
        <v>76</v>
      </c>
      <c r="E39" t="s">
        <v>15</v>
      </c>
      <c r="F39" s="1">
        <v>45320</v>
      </c>
      <c r="G39" t="s">
        <v>16</v>
      </c>
      <c r="I39" t="s">
        <v>3</v>
      </c>
      <c r="J39">
        <v>79.099999999999994</v>
      </c>
    </row>
    <row r="40" spans="1:10" x14ac:dyDescent="0.25">
      <c r="A40" t="str">
        <f t="shared" si="3"/>
        <v>Deposit</v>
      </c>
      <c r="B40">
        <f t="shared" si="4"/>
        <v>1</v>
      </c>
      <c r="C40" t="str">
        <f>IFERROR(VLOOKUP(D40,'Data Validation'!D:E,2,FALSE),"")</f>
        <v>Property Taxes</v>
      </c>
      <c r="D40" t="s">
        <v>77</v>
      </c>
      <c r="E40" t="s">
        <v>15</v>
      </c>
      <c r="F40" s="1">
        <v>45300</v>
      </c>
      <c r="G40" t="s">
        <v>16</v>
      </c>
      <c r="I40" t="s">
        <v>3</v>
      </c>
      <c r="J40">
        <v>244.61</v>
      </c>
    </row>
    <row r="41" spans="1:10" x14ac:dyDescent="0.25">
      <c r="A41" t="str">
        <f t="shared" si="3"/>
        <v>Deposit</v>
      </c>
      <c r="B41">
        <f t="shared" si="4"/>
        <v>2</v>
      </c>
      <c r="C41" t="str">
        <f>IFERROR(VLOOKUP(D41,'Data Validation'!D:E,2,FALSE),"")</f>
        <v>Interest/Restitution</v>
      </c>
      <c r="D41" t="s">
        <v>76</v>
      </c>
      <c r="E41" t="s">
        <v>15</v>
      </c>
      <c r="F41" s="1">
        <v>45329</v>
      </c>
      <c r="G41" t="s">
        <v>16</v>
      </c>
      <c r="I41" t="s">
        <v>3</v>
      </c>
      <c r="J41">
        <v>158.19999999999999</v>
      </c>
    </row>
    <row r="42" spans="1:10" x14ac:dyDescent="0.25">
      <c r="A42" t="str">
        <f t="shared" si="3"/>
        <v>Deposit</v>
      </c>
      <c r="B42">
        <f t="shared" si="4"/>
        <v>2</v>
      </c>
      <c r="C42" t="str">
        <f>IFERROR(VLOOKUP(D42,'Data Validation'!D:E,2,FALSE),"")</f>
        <v>Interest/Restitution</v>
      </c>
      <c r="D42" t="s">
        <v>76</v>
      </c>
      <c r="E42" t="s">
        <v>15</v>
      </c>
      <c r="F42" s="1">
        <v>45334</v>
      </c>
      <c r="G42" t="s">
        <v>16</v>
      </c>
      <c r="I42" t="s">
        <v>3</v>
      </c>
      <c r="J42">
        <v>237.88</v>
      </c>
    </row>
    <row r="43" spans="1:10" x14ac:dyDescent="0.25">
      <c r="A43" t="str">
        <f t="shared" si="3"/>
        <v>Deposit</v>
      </c>
      <c r="B43">
        <f t="shared" si="4"/>
        <v>2</v>
      </c>
      <c r="C43" t="str">
        <f>IFERROR(VLOOKUP(D43,'Data Validation'!D:E,2,FALSE),"")</f>
        <v>Interest/Restitution</v>
      </c>
      <c r="D43" t="s">
        <v>76</v>
      </c>
      <c r="E43" t="s">
        <v>15</v>
      </c>
      <c r="F43" s="1">
        <v>45348</v>
      </c>
      <c r="G43" t="s">
        <v>16</v>
      </c>
      <c r="I43" t="s">
        <v>3</v>
      </c>
      <c r="J43">
        <v>79.39</v>
      </c>
    </row>
    <row r="44" spans="1:10" x14ac:dyDescent="0.25">
      <c r="A44" t="str">
        <f t="shared" si="3"/>
        <v>Deposit</v>
      </c>
      <c r="B44">
        <f t="shared" si="4"/>
        <v>2</v>
      </c>
      <c r="C44" t="s">
        <v>78</v>
      </c>
      <c r="D44" t="s">
        <v>116</v>
      </c>
      <c r="E44" t="s">
        <v>15</v>
      </c>
      <c r="F44" s="1">
        <v>45348</v>
      </c>
      <c r="G44" t="s">
        <v>16</v>
      </c>
      <c r="I44" t="s">
        <v>3</v>
      </c>
      <c r="J44">
        <v>500</v>
      </c>
    </row>
    <row r="45" spans="1:10" x14ac:dyDescent="0.25">
      <c r="A45" t="str">
        <f t="shared" si="3"/>
        <v>Deposit</v>
      </c>
      <c r="B45">
        <f t="shared" si="4"/>
        <v>2</v>
      </c>
      <c r="C45" t="str">
        <f>IFERROR(VLOOKUP(D45,'Data Validation'!D:E,2,FALSE),"")</f>
        <v>Property Taxes</v>
      </c>
      <c r="D45" t="s">
        <v>77</v>
      </c>
      <c r="E45" t="s">
        <v>15</v>
      </c>
      <c r="F45" s="1">
        <v>45334</v>
      </c>
      <c r="G45" t="s">
        <v>16</v>
      </c>
      <c r="I45" t="s">
        <v>3</v>
      </c>
      <c r="J45">
        <v>260.17</v>
      </c>
    </row>
    <row r="46" spans="1:10" x14ac:dyDescent="0.25">
      <c r="A46" t="str">
        <f t="shared" si="3"/>
        <v>Deposit</v>
      </c>
      <c r="B46">
        <f t="shared" si="4"/>
        <v>3</v>
      </c>
      <c r="C46" t="str">
        <f>IFERROR(VLOOKUP(D46,'Data Validation'!D:E,2,FALSE),"")</f>
        <v>Interest/Restitution</v>
      </c>
      <c r="D46" t="s">
        <v>76</v>
      </c>
      <c r="E46" t="s">
        <v>15</v>
      </c>
      <c r="F46" s="1">
        <v>45369</v>
      </c>
      <c r="G46" t="s">
        <v>16</v>
      </c>
      <c r="I46" t="s">
        <v>3</v>
      </c>
      <c r="J46">
        <v>65.31</v>
      </c>
    </row>
    <row r="47" spans="1:10" x14ac:dyDescent="0.25">
      <c r="A47" t="str">
        <f t="shared" si="3"/>
        <v>Deposit</v>
      </c>
      <c r="B47">
        <f t="shared" si="4"/>
        <v>3</v>
      </c>
      <c r="C47" t="str">
        <f>IFERROR(VLOOKUP(D47,'Data Validation'!D:E,2,FALSE),"")</f>
        <v>Interest/Restitution</v>
      </c>
      <c r="D47" t="s">
        <v>76</v>
      </c>
      <c r="E47" t="s">
        <v>15</v>
      </c>
      <c r="F47" s="1">
        <v>45369</v>
      </c>
      <c r="G47" t="s">
        <v>16</v>
      </c>
      <c r="I47" t="s">
        <v>3</v>
      </c>
      <c r="J47">
        <v>213.9</v>
      </c>
    </row>
    <row r="48" spans="1:10" x14ac:dyDescent="0.25">
      <c r="A48" t="str">
        <f t="shared" si="3"/>
        <v>Deposit</v>
      </c>
      <c r="B48">
        <f t="shared" si="4"/>
        <v>3</v>
      </c>
      <c r="C48" t="str">
        <f>IFERROR(VLOOKUP(D48,'Data Validation'!D:E,2,FALSE),"")</f>
        <v>Property Taxes</v>
      </c>
      <c r="D48" t="s">
        <v>77</v>
      </c>
      <c r="E48" t="s">
        <v>15</v>
      </c>
      <c r="F48" s="1">
        <v>45362</v>
      </c>
      <c r="G48" t="s">
        <v>16</v>
      </c>
      <c r="I48" t="s">
        <v>3</v>
      </c>
      <c r="J48">
        <v>3513.21</v>
      </c>
    </row>
    <row r="49" spans="1:10" x14ac:dyDescent="0.25">
      <c r="A49" t="str">
        <f t="shared" si="3"/>
        <v>Deposit</v>
      </c>
      <c r="B49">
        <f t="shared" si="4"/>
        <v>4</v>
      </c>
      <c r="C49" t="str">
        <f>IFERROR(VLOOKUP(D49,'Data Validation'!D:E,2,FALSE),"")</f>
        <v>Interest/Restitution</v>
      </c>
      <c r="D49" t="s">
        <v>76</v>
      </c>
      <c r="E49" t="s">
        <v>15</v>
      </c>
      <c r="F49" s="1">
        <v>45390</v>
      </c>
      <c r="G49" t="s">
        <v>16</v>
      </c>
      <c r="I49" t="s">
        <v>3</v>
      </c>
      <c r="J49">
        <v>34</v>
      </c>
    </row>
    <row r="50" spans="1:10" x14ac:dyDescent="0.25">
      <c r="A50" t="str">
        <f t="shared" si="3"/>
        <v>Deposit</v>
      </c>
      <c r="B50">
        <f t="shared" si="4"/>
        <v>4</v>
      </c>
      <c r="C50" t="str">
        <f>IFERROR(VLOOKUP(D50,'Data Validation'!D:E,2,FALSE),"")</f>
        <v>Interest/Restitution</v>
      </c>
      <c r="D50" t="s">
        <v>76</v>
      </c>
      <c r="E50" t="s">
        <v>15</v>
      </c>
      <c r="F50" s="1">
        <v>45390</v>
      </c>
      <c r="G50" t="s">
        <v>16</v>
      </c>
      <c r="I50" t="s">
        <v>3</v>
      </c>
      <c r="J50">
        <v>130.02000000000001</v>
      </c>
    </row>
    <row r="51" spans="1:10" x14ac:dyDescent="0.25">
      <c r="A51" t="str">
        <f t="shared" si="3"/>
        <v>Deposit</v>
      </c>
      <c r="B51">
        <f t="shared" si="4"/>
        <v>4</v>
      </c>
      <c r="C51" t="str">
        <f>IFERROR(VLOOKUP(D51,'Data Validation'!D:E,2,FALSE),"")</f>
        <v>Interest/Restitution</v>
      </c>
      <c r="D51" t="s">
        <v>76</v>
      </c>
      <c r="E51" t="s">
        <v>15</v>
      </c>
      <c r="F51" s="1">
        <v>45397</v>
      </c>
      <c r="G51" t="s">
        <v>16</v>
      </c>
      <c r="I51" t="s">
        <v>3</v>
      </c>
      <c r="J51">
        <v>56.5</v>
      </c>
    </row>
    <row r="52" spans="1:10" x14ac:dyDescent="0.25">
      <c r="A52" t="str">
        <f t="shared" si="3"/>
        <v>Deposit</v>
      </c>
      <c r="B52">
        <f t="shared" si="4"/>
        <v>4</v>
      </c>
      <c r="C52" t="str">
        <f>IFERROR(VLOOKUP(D52,'Data Validation'!D:E,2,FALSE),"")</f>
        <v>Interest/Restitution</v>
      </c>
      <c r="D52" t="s">
        <v>76</v>
      </c>
      <c r="E52" t="s">
        <v>15</v>
      </c>
      <c r="F52" s="1">
        <v>45397</v>
      </c>
      <c r="G52" t="s">
        <v>16</v>
      </c>
      <c r="I52" t="s">
        <v>3</v>
      </c>
      <c r="J52">
        <v>65.19</v>
      </c>
    </row>
    <row r="53" spans="1:10" x14ac:dyDescent="0.25">
      <c r="A53" t="str">
        <f t="shared" si="3"/>
        <v>Deposit</v>
      </c>
      <c r="B53">
        <f t="shared" si="4"/>
        <v>4</v>
      </c>
      <c r="C53" t="str">
        <f>IFERROR(VLOOKUP(D53,'Data Validation'!D:E,2,FALSE),"")</f>
        <v>Property Taxes</v>
      </c>
      <c r="D53" t="s">
        <v>77</v>
      </c>
      <c r="E53" t="s">
        <v>15</v>
      </c>
      <c r="F53" s="1">
        <v>45397</v>
      </c>
      <c r="G53" t="s">
        <v>16</v>
      </c>
      <c r="I53" t="s">
        <v>3</v>
      </c>
      <c r="J53">
        <v>6589.88</v>
      </c>
    </row>
    <row r="54" spans="1:10" x14ac:dyDescent="0.25">
      <c r="A54" t="str">
        <f t="shared" si="3"/>
        <v>Deposit</v>
      </c>
      <c r="B54">
        <f t="shared" si="4"/>
        <v>5</v>
      </c>
      <c r="C54" t="str">
        <f>IFERROR(VLOOKUP(D54,'Data Validation'!D:E,2,FALSE),"")</f>
        <v>Interest/Restitution</v>
      </c>
      <c r="D54" t="s">
        <v>76</v>
      </c>
      <c r="E54" t="s">
        <v>15</v>
      </c>
      <c r="F54" s="1">
        <v>45419</v>
      </c>
      <c r="G54" t="s">
        <v>16</v>
      </c>
      <c r="I54" t="s">
        <v>3</v>
      </c>
      <c r="J54">
        <v>1467.5</v>
      </c>
    </row>
    <row r="55" spans="1:10" x14ac:dyDescent="0.25">
      <c r="A55" t="str">
        <f t="shared" si="3"/>
        <v>Deposit</v>
      </c>
      <c r="B55">
        <f t="shared" si="4"/>
        <v>5</v>
      </c>
      <c r="C55" t="str">
        <f>IFERROR(VLOOKUP(D55,'Data Validation'!D:E,2,FALSE),"")</f>
        <v>Interest/Restitution</v>
      </c>
      <c r="D55" t="s">
        <v>76</v>
      </c>
      <c r="E55" t="s">
        <v>15</v>
      </c>
      <c r="F55" s="1">
        <v>45419</v>
      </c>
      <c r="G55" t="s">
        <v>16</v>
      </c>
      <c r="I55" t="s">
        <v>3</v>
      </c>
      <c r="J55">
        <v>67</v>
      </c>
    </row>
    <row r="56" spans="1:10" x14ac:dyDescent="0.25">
      <c r="A56" t="str">
        <f t="shared" si="3"/>
        <v>Deposit</v>
      </c>
      <c r="B56">
        <f t="shared" si="4"/>
        <v>5</v>
      </c>
      <c r="C56" t="str">
        <f>IFERROR(VLOOKUP(D56,'Data Validation'!D:E,2,FALSE),"")</f>
        <v>Interest/Restitution</v>
      </c>
      <c r="D56" t="s">
        <v>76</v>
      </c>
      <c r="E56" t="s">
        <v>15</v>
      </c>
      <c r="F56" s="1">
        <v>45419</v>
      </c>
      <c r="G56" t="s">
        <v>16</v>
      </c>
      <c r="I56" t="s">
        <v>3</v>
      </c>
      <c r="J56">
        <v>66.260000000000005</v>
      </c>
    </row>
    <row r="57" spans="1:10" x14ac:dyDescent="0.25">
      <c r="A57" t="str">
        <f t="shared" si="3"/>
        <v>Deposit</v>
      </c>
      <c r="B57">
        <f t="shared" si="4"/>
        <v>5</v>
      </c>
      <c r="C57" t="str">
        <f>IFERROR(VLOOKUP(D57,'Data Validation'!D:E,2,FALSE),"")</f>
        <v>Interest/Restitution</v>
      </c>
      <c r="D57" t="s">
        <v>76</v>
      </c>
      <c r="E57" t="s">
        <v>15</v>
      </c>
      <c r="F57" s="1">
        <v>45419</v>
      </c>
      <c r="G57" t="s">
        <v>16</v>
      </c>
      <c r="I57" t="s">
        <v>3</v>
      </c>
      <c r="J57">
        <v>181.03</v>
      </c>
    </row>
    <row r="58" spans="1:10" x14ac:dyDescent="0.25">
      <c r="A58" t="str">
        <f t="shared" ref="A58:A89" si="5">IF(I58="Credit","Deposit","Expense")</f>
        <v>Deposit</v>
      </c>
      <c r="B58">
        <f t="shared" ref="B58:B75" si="6">MONTH(F58)</f>
        <v>5</v>
      </c>
      <c r="C58" t="str">
        <f>IFERROR(VLOOKUP(D58,'Data Validation'!D:E,2,FALSE),"")</f>
        <v>Interest/Restitution</v>
      </c>
      <c r="D58" t="s">
        <v>76</v>
      </c>
      <c r="E58" t="s">
        <v>15</v>
      </c>
      <c r="F58" s="1">
        <v>45440</v>
      </c>
      <c r="G58" t="s">
        <v>16</v>
      </c>
      <c r="I58" t="s">
        <v>3</v>
      </c>
      <c r="J58">
        <v>70.150000000000006</v>
      </c>
    </row>
    <row r="59" spans="1:10" x14ac:dyDescent="0.25">
      <c r="A59" t="str">
        <f t="shared" si="5"/>
        <v>Deposit</v>
      </c>
      <c r="B59">
        <f t="shared" si="6"/>
        <v>5</v>
      </c>
      <c r="C59" t="str">
        <f>IFERROR(VLOOKUP(D59,'Data Validation'!D:E,2,FALSE),"")</f>
        <v>Interest/Restitution</v>
      </c>
      <c r="D59" t="s">
        <v>76</v>
      </c>
      <c r="E59" t="s">
        <v>15</v>
      </c>
      <c r="F59" s="1">
        <v>45440</v>
      </c>
      <c r="G59" t="s">
        <v>16</v>
      </c>
      <c r="I59" t="s">
        <v>3</v>
      </c>
      <c r="J59">
        <v>64.849999999999994</v>
      </c>
    </row>
    <row r="60" spans="1:10" x14ac:dyDescent="0.25">
      <c r="A60" t="str">
        <f t="shared" si="5"/>
        <v>Deposit</v>
      </c>
      <c r="B60">
        <f t="shared" si="6"/>
        <v>5</v>
      </c>
      <c r="C60" t="str">
        <f>IFERROR(VLOOKUP(D60,'Data Validation'!D:E,2,FALSE),"")</f>
        <v>Property Taxes</v>
      </c>
      <c r="D60" t="s">
        <v>77</v>
      </c>
      <c r="E60" t="s">
        <v>15</v>
      </c>
      <c r="F60" s="1">
        <v>45440</v>
      </c>
      <c r="G60" t="s">
        <v>16</v>
      </c>
      <c r="I60" t="s">
        <v>3</v>
      </c>
      <c r="J60">
        <v>19618.47</v>
      </c>
    </row>
    <row r="61" spans="1:10" x14ac:dyDescent="0.25">
      <c r="A61" t="str">
        <f t="shared" si="5"/>
        <v>Deposit</v>
      </c>
      <c r="B61">
        <f t="shared" si="6"/>
        <v>6</v>
      </c>
      <c r="C61" t="str">
        <f>IFERROR(VLOOKUP(D61,'Data Validation'!D:E,2,FALSE),"")</f>
        <v>Interest/Restitution</v>
      </c>
      <c r="D61" t="s">
        <v>76</v>
      </c>
      <c r="E61" t="s">
        <v>15</v>
      </c>
      <c r="F61" s="1">
        <v>45469</v>
      </c>
      <c r="G61" t="s">
        <v>16</v>
      </c>
      <c r="I61" t="s">
        <v>3</v>
      </c>
      <c r="J61">
        <v>947.03</v>
      </c>
    </row>
    <row r="62" spans="1:10" x14ac:dyDescent="0.25">
      <c r="A62" t="str">
        <f t="shared" si="5"/>
        <v>Deposit</v>
      </c>
      <c r="B62">
        <f t="shared" si="6"/>
        <v>6</v>
      </c>
      <c r="C62" t="str">
        <f>IFERROR(VLOOKUP(D62,'Data Validation'!D:E,2,FALSE),"")</f>
        <v>Interest/Restitution</v>
      </c>
      <c r="D62" t="s">
        <v>76</v>
      </c>
      <c r="E62" t="s">
        <v>15</v>
      </c>
      <c r="F62" s="1">
        <v>45469</v>
      </c>
      <c r="G62" t="s">
        <v>16</v>
      </c>
      <c r="I62" t="s">
        <v>3</v>
      </c>
      <c r="J62">
        <v>71.95</v>
      </c>
    </row>
    <row r="63" spans="1:10" x14ac:dyDescent="0.25">
      <c r="A63" t="str">
        <f t="shared" si="5"/>
        <v>Deposit</v>
      </c>
      <c r="B63">
        <f t="shared" si="6"/>
        <v>6</v>
      </c>
      <c r="C63" t="str">
        <f>IFERROR(VLOOKUP(D63,'Data Validation'!D:E,2,FALSE),"")</f>
        <v>Interest/Restitution</v>
      </c>
      <c r="D63" t="s">
        <v>76</v>
      </c>
      <c r="E63" t="s">
        <v>15</v>
      </c>
      <c r="F63" s="1">
        <v>45469</v>
      </c>
      <c r="G63" t="s">
        <v>16</v>
      </c>
      <c r="I63" t="s">
        <v>3</v>
      </c>
      <c r="J63">
        <v>63.17</v>
      </c>
    </row>
    <row r="64" spans="1:10" x14ac:dyDescent="0.25">
      <c r="A64" t="str">
        <f t="shared" si="5"/>
        <v>Deposit</v>
      </c>
      <c r="B64">
        <f t="shared" si="6"/>
        <v>6</v>
      </c>
      <c r="C64" t="str">
        <f>IFERROR(VLOOKUP(D64,'Data Validation'!D:E,2,FALSE),"")</f>
        <v>Interest/Restitution</v>
      </c>
      <c r="D64" t="s">
        <v>76</v>
      </c>
      <c r="E64" t="s">
        <v>15</v>
      </c>
      <c r="F64" s="1">
        <v>45469</v>
      </c>
      <c r="G64" t="s">
        <v>16</v>
      </c>
      <c r="I64" t="s">
        <v>3</v>
      </c>
      <c r="J64">
        <v>63.92</v>
      </c>
    </row>
    <row r="65" spans="1:10" x14ac:dyDescent="0.25">
      <c r="A65" t="str">
        <f t="shared" si="5"/>
        <v>Deposit</v>
      </c>
      <c r="B65">
        <f t="shared" si="6"/>
        <v>6</v>
      </c>
      <c r="C65" t="str">
        <f>IFERROR(VLOOKUP(D65,'Data Validation'!D:E,2,FALSE),"")</f>
        <v>Interest/Restitution</v>
      </c>
      <c r="D65" t="s">
        <v>76</v>
      </c>
      <c r="E65" t="s">
        <v>15</v>
      </c>
      <c r="F65" s="1">
        <v>45469</v>
      </c>
      <c r="G65" t="s">
        <v>16</v>
      </c>
      <c r="I65" t="s">
        <v>3</v>
      </c>
      <c r="J65">
        <v>183.47</v>
      </c>
    </row>
    <row r="66" spans="1:10" x14ac:dyDescent="0.25">
      <c r="A66" t="str">
        <f t="shared" si="5"/>
        <v>Deposit</v>
      </c>
      <c r="B66">
        <f t="shared" si="6"/>
        <v>6</v>
      </c>
      <c r="C66" t="str">
        <f>IFERROR(VLOOKUP(D66,'Data Validation'!D:E,2,FALSE),"")</f>
        <v>Interest/Restitution</v>
      </c>
      <c r="D66" t="s">
        <v>76</v>
      </c>
      <c r="E66" t="s">
        <v>15</v>
      </c>
      <c r="F66" s="1">
        <v>45469</v>
      </c>
      <c r="G66" t="s">
        <v>16</v>
      </c>
      <c r="I66" t="s">
        <v>3</v>
      </c>
      <c r="J66">
        <v>14.71</v>
      </c>
    </row>
    <row r="67" spans="1:10" x14ac:dyDescent="0.25">
      <c r="A67" t="str">
        <f t="shared" si="5"/>
        <v>Deposit</v>
      </c>
      <c r="B67">
        <f t="shared" si="6"/>
        <v>7</v>
      </c>
      <c r="C67" t="str">
        <f>IFERROR(VLOOKUP(D67,'Data Validation'!D:E,2,FALSE),"")</f>
        <v>Interest/Restitution</v>
      </c>
      <c r="D67" t="s">
        <v>76</v>
      </c>
      <c r="E67" t="s">
        <v>15</v>
      </c>
      <c r="F67" s="1">
        <v>45489</v>
      </c>
      <c r="G67" t="s">
        <v>16</v>
      </c>
      <c r="I67" t="s">
        <v>3</v>
      </c>
      <c r="J67">
        <v>251</v>
      </c>
    </row>
    <row r="68" spans="1:10" x14ac:dyDescent="0.25">
      <c r="A68" t="str">
        <f t="shared" si="5"/>
        <v>Deposit</v>
      </c>
      <c r="B68">
        <f t="shared" si="6"/>
        <v>7</v>
      </c>
      <c r="C68" t="str">
        <f>IFERROR(VLOOKUP(D68,'Data Validation'!D:E,2,FALSE),"")</f>
        <v>Property Taxes</v>
      </c>
      <c r="D68" t="s">
        <v>77</v>
      </c>
      <c r="E68" t="s">
        <v>15</v>
      </c>
      <c r="F68" s="1">
        <v>45489</v>
      </c>
      <c r="G68" t="s">
        <v>16</v>
      </c>
      <c r="I68" t="s">
        <v>3</v>
      </c>
      <c r="J68">
        <v>2100.7600000000002</v>
      </c>
    </row>
    <row r="69" spans="1:10" x14ac:dyDescent="0.25">
      <c r="A69" t="str">
        <f t="shared" si="5"/>
        <v>Deposit</v>
      </c>
      <c r="B69">
        <f t="shared" si="6"/>
        <v>8</v>
      </c>
      <c r="C69" t="str">
        <f>IFERROR(VLOOKUP(D69,'Data Validation'!D:E,2,FALSE),"")</f>
        <v>Interest/Restitution</v>
      </c>
      <c r="D69" t="s">
        <v>76</v>
      </c>
      <c r="E69" t="s">
        <v>15</v>
      </c>
      <c r="F69" s="1">
        <v>45523</v>
      </c>
      <c r="G69" t="s">
        <v>16</v>
      </c>
      <c r="I69" t="s">
        <v>3</v>
      </c>
      <c r="J69">
        <v>415.15</v>
      </c>
    </row>
    <row r="70" spans="1:10" x14ac:dyDescent="0.25">
      <c r="A70" t="str">
        <f t="shared" si="5"/>
        <v>Deposit</v>
      </c>
      <c r="B70">
        <f t="shared" si="6"/>
        <v>8</v>
      </c>
      <c r="C70" t="str">
        <f>IFERROR(VLOOKUP(D70,'Data Validation'!D:E,2,FALSE),"")</f>
        <v>Interest/Restitution</v>
      </c>
      <c r="D70" t="s">
        <v>76</v>
      </c>
      <c r="E70" t="s">
        <v>15</v>
      </c>
      <c r="F70" s="1">
        <v>45523</v>
      </c>
      <c r="G70" t="s">
        <v>16</v>
      </c>
      <c r="I70" t="s">
        <v>3</v>
      </c>
      <c r="J70">
        <v>769.81</v>
      </c>
    </row>
    <row r="71" spans="1:10" x14ac:dyDescent="0.25">
      <c r="A71" t="str">
        <f t="shared" si="5"/>
        <v>Deposit</v>
      </c>
      <c r="B71">
        <f t="shared" si="6"/>
        <v>8</v>
      </c>
      <c r="C71" t="str">
        <f>IFERROR(VLOOKUP(D71,'Data Validation'!D:E,2,FALSE),"")</f>
        <v>Property Taxes</v>
      </c>
      <c r="D71" t="s">
        <v>77</v>
      </c>
      <c r="E71" t="s">
        <v>15</v>
      </c>
      <c r="F71" s="1">
        <v>45530</v>
      </c>
      <c r="G71" t="s">
        <v>16</v>
      </c>
      <c r="I71" t="s">
        <v>3</v>
      </c>
      <c r="J71">
        <v>60</v>
      </c>
    </row>
    <row r="72" spans="1:10" x14ac:dyDescent="0.25">
      <c r="A72" t="str">
        <f t="shared" si="5"/>
        <v>Deposit</v>
      </c>
      <c r="B72">
        <f t="shared" si="6"/>
        <v>10</v>
      </c>
      <c r="C72" t="str">
        <f>IFERROR(VLOOKUP(D72,'Data Validation'!D:E,2,FALSE),"")</f>
        <v>Interest/Restitution</v>
      </c>
      <c r="D72" t="s">
        <v>76</v>
      </c>
      <c r="E72" t="s">
        <v>15</v>
      </c>
      <c r="F72" s="1">
        <v>45580</v>
      </c>
      <c r="G72" t="s">
        <v>16</v>
      </c>
      <c r="I72" t="s">
        <v>3</v>
      </c>
      <c r="J72">
        <v>102</v>
      </c>
    </row>
    <row r="73" spans="1:10" x14ac:dyDescent="0.25">
      <c r="A73" t="str">
        <f t="shared" si="5"/>
        <v>Deposit</v>
      </c>
      <c r="B73">
        <f t="shared" si="6"/>
        <v>10</v>
      </c>
      <c r="C73" t="str">
        <f>IFERROR(VLOOKUP(D73,'Data Validation'!D:E,2,FALSE),"")</f>
        <v>Interest/Restitution</v>
      </c>
      <c r="D73" t="s">
        <v>76</v>
      </c>
      <c r="E73" t="s">
        <v>15</v>
      </c>
      <c r="F73" s="1">
        <v>45580</v>
      </c>
      <c r="G73" t="s">
        <v>16</v>
      </c>
      <c r="I73" t="s">
        <v>3</v>
      </c>
      <c r="J73">
        <v>50</v>
      </c>
    </row>
    <row r="74" spans="1:10" x14ac:dyDescent="0.25">
      <c r="A74" t="str">
        <f t="shared" si="5"/>
        <v>Deposit</v>
      </c>
      <c r="B74">
        <f t="shared" si="6"/>
        <v>10</v>
      </c>
      <c r="C74" t="str">
        <f>IFERROR(VLOOKUP(D74,'Data Validation'!D:E,2,FALSE),"")</f>
        <v>Property Taxes</v>
      </c>
      <c r="D74" t="s">
        <v>77</v>
      </c>
      <c r="E74" t="s">
        <v>15</v>
      </c>
      <c r="F74" s="1">
        <v>45580</v>
      </c>
      <c r="G74" t="s">
        <v>16</v>
      </c>
      <c r="I74" t="s">
        <v>3</v>
      </c>
      <c r="J74">
        <v>653.07000000000005</v>
      </c>
    </row>
    <row r="75" spans="1:10" x14ac:dyDescent="0.25">
      <c r="A75" t="str">
        <f t="shared" si="5"/>
        <v>Deposit</v>
      </c>
      <c r="B75">
        <f t="shared" si="6"/>
        <v>10</v>
      </c>
      <c r="C75" t="str">
        <f>IFERROR(VLOOKUP(D75,'Data Validation'!D:E,2,FALSE),"")</f>
        <v>Property Taxes</v>
      </c>
      <c r="D75" t="s">
        <v>77</v>
      </c>
      <c r="E75" t="s">
        <v>15</v>
      </c>
      <c r="F75" s="1">
        <v>45594</v>
      </c>
      <c r="G75" t="s">
        <v>16</v>
      </c>
      <c r="I75" t="s">
        <v>3</v>
      </c>
      <c r="J75">
        <v>831.39</v>
      </c>
    </row>
    <row r="76" spans="1:10" x14ac:dyDescent="0.25">
      <c r="A76" t="str">
        <f t="shared" si="5"/>
        <v>Deposit</v>
      </c>
      <c r="B76">
        <v>11</v>
      </c>
      <c r="C76" t="str">
        <f>IFERROR(VLOOKUP(D76,'Data Validation'!D:E,2,FALSE),"")</f>
        <v>Property Taxes</v>
      </c>
      <c r="D76" t="s">
        <v>77</v>
      </c>
      <c r="E76" t="s">
        <v>15</v>
      </c>
      <c r="F76" s="1">
        <v>45615</v>
      </c>
      <c r="G76" t="s">
        <v>16</v>
      </c>
      <c r="I76" t="s">
        <v>3</v>
      </c>
      <c r="J76">
        <v>331.59</v>
      </c>
    </row>
    <row r="77" spans="1:10" x14ac:dyDescent="0.25">
      <c r="A77" t="str">
        <f t="shared" si="5"/>
        <v>Expense</v>
      </c>
      <c r="B77">
        <f t="shared" ref="B77:B82" si="7">MONTH(F77)</f>
        <v>2</v>
      </c>
      <c r="C77" t="str">
        <f>IFERROR(VLOOKUP(D77,'Data Validation'!D:E,2,FALSE),"")</f>
        <v>Automobile Expense/Fuel</v>
      </c>
      <c r="D77" t="s">
        <v>95</v>
      </c>
      <c r="E77" t="s">
        <v>15</v>
      </c>
      <c r="F77" s="1">
        <v>45328</v>
      </c>
      <c r="G77" t="s">
        <v>64</v>
      </c>
      <c r="I77" t="s">
        <v>4</v>
      </c>
      <c r="J77">
        <v>442.68</v>
      </c>
    </row>
    <row r="78" spans="1:10" x14ac:dyDescent="0.25">
      <c r="A78" t="str">
        <f t="shared" si="5"/>
        <v>Expense</v>
      </c>
      <c r="B78">
        <f t="shared" si="7"/>
        <v>3</v>
      </c>
      <c r="C78" t="str">
        <f>IFERROR(VLOOKUP(D78,'Data Validation'!D:E,2,FALSE),"")</f>
        <v>Automobile Expense/Fuel</v>
      </c>
      <c r="D78" t="s">
        <v>95</v>
      </c>
      <c r="E78" t="s">
        <v>15</v>
      </c>
      <c r="F78" s="1">
        <v>45378</v>
      </c>
      <c r="G78" t="s">
        <v>51</v>
      </c>
      <c r="I78" t="s">
        <v>4</v>
      </c>
      <c r="J78">
        <v>8.84</v>
      </c>
    </row>
    <row r="79" spans="1:10" x14ac:dyDescent="0.25">
      <c r="A79" t="str">
        <f t="shared" si="5"/>
        <v>Expense</v>
      </c>
      <c r="B79">
        <f t="shared" si="7"/>
        <v>5</v>
      </c>
      <c r="C79" t="str">
        <f>IFERROR(VLOOKUP(D79,'Data Validation'!D:E,2,FALSE),"")</f>
        <v>Automobile Expense/Fuel</v>
      </c>
      <c r="D79" t="s">
        <v>95</v>
      </c>
      <c r="E79" t="s">
        <v>15</v>
      </c>
      <c r="F79" s="1">
        <v>45433</v>
      </c>
      <c r="G79" t="s">
        <v>38</v>
      </c>
      <c r="I79" t="s">
        <v>4</v>
      </c>
      <c r="J79">
        <v>360.82</v>
      </c>
    </row>
    <row r="80" spans="1:10" x14ac:dyDescent="0.25">
      <c r="A80" t="str">
        <f t="shared" si="5"/>
        <v>Expense</v>
      </c>
      <c r="B80">
        <f t="shared" si="7"/>
        <v>7</v>
      </c>
      <c r="C80" t="str">
        <f>IFERROR(VLOOKUP(D80,'Data Validation'!D:E,2,FALSE),"")</f>
        <v>Automobile Expense/Fuel</v>
      </c>
      <c r="D80" t="s">
        <v>95</v>
      </c>
      <c r="E80" t="s">
        <v>15</v>
      </c>
      <c r="F80" s="1">
        <v>45491</v>
      </c>
      <c r="G80" t="s">
        <v>31</v>
      </c>
      <c r="I80" t="s">
        <v>4</v>
      </c>
      <c r="J80">
        <v>281.18</v>
      </c>
    </row>
    <row r="81" spans="1:10" x14ac:dyDescent="0.25">
      <c r="A81" t="str">
        <f t="shared" si="5"/>
        <v>Expense</v>
      </c>
      <c r="B81">
        <f t="shared" si="7"/>
        <v>8</v>
      </c>
      <c r="C81" t="str">
        <f>IFERROR(VLOOKUP(D81,'Data Validation'!D:E,2,FALSE),"")</f>
        <v>Automobile Expense/Fuel</v>
      </c>
      <c r="D81" t="s">
        <v>95</v>
      </c>
      <c r="E81" t="s">
        <v>15</v>
      </c>
      <c r="F81" s="1">
        <v>45531</v>
      </c>
      <c r="G81" t="s">
        <v>27</v>
      </c>
      <c r="I81" t="s">
        <v>4</v>
      </c>
      <c r="J81">
        <v>140.05000000000001</v>
      </c>
    </row>
    <row r="82" spans="1:10" x14ac:dyDescent="0.25">
      <c r="A82" t="str">
        <f t="shared" si="5"/>
        <v>Expense</v>
      </c>
      <c r="B82">
        <f t="shared" si="7"/>
        <v>10</v>
      </c>
      <c r="C82" t="str">
        <f>IFERROR(VLOOKUP(D82,'Data Validation'!D:E,2,FALSE),"")</f>
        <v>Automobile Expense/Fuel</v>
      </c>
      <c r="D82" t="s">
        <v>95</v>
      </c>
      <c r="E82" t="s">
        <v>15</v>
      </c>
      <c r="F82" s="1">
        <v>45575</v>
      </c>
      <c r="G82" t="s">
        <v>21</v>
      </c>
      <c r="I82" t="s">
        <v>4</v>
      </c>
      <c r="J82">
        <v>380.96</v>
      </c>
    </row>
    <row r="83" spans="1:10" x14ac:dyDescent="0.25">
      <c r="A83" t="str">
        <f t="shared" si="5"/>
        <v>Expense</v>
      </c>
      <c r="B83">
        <v>11</v>
      </c>
      <c r="C83" t="str">
        <f>IFERROR(VLOOKUP(D83,'Data Validation'!D:E,2,FALSE),"")</f>
        <v>Automobile Expense/Fuel</v>
      </c>
      <c r="D83" t="s">
        <v>95</v>
      </c>
      <c r="E83" t="s">
        <v>15</v>
      </c>
      <c r="F83" s="1">
        <v>45615</v>
      </c>
      <c r="G83" t="s">
        <v>184</v>
      </c>
      <c r="I83" t="s">
        <v>4</v>
      </c>
      <c r="J83">
        <v>25</v>
      </c>
    </row>
    <row r="84" spans="1:10" x14ac:dyDescent="0.25">
      <c r="A84" t="str">
        <f t="shared" si="5"/>
        <v>Expense</v>
      </c>
      <c r="B84">
        <f t="shared" ref="B84:B103" si="8">MONTH(F84)</f>
        <v>1</v>
      </c>
      <c r="C84" t="str">
        <f>IFERROR(VLOOKUP(D84,'Data Validation'!D:E,2,FALSE),"")</f>
        <v>Communications</v>
      </c>
      <c r="D84" t="s">
        <v>96</v>
      </c>
      <c r="E84" t="s">
        <v>15</v>
      </c>
      <c r="F84" s="1">
        <v>45295</v>
      </c>
      <c r="G84" t="s">
        <v>22</v>
      </c>
      <c r="I84" t="s">
        <v>4</v>
      </c>
      <c r="J84">
        <v>75.569999999999993</v>
      </c>
    </row>
    <row r="85" spans="1:10" x14ac:dyDescent="0.25">
      <c r="A85" t="str">
        <f t="shared" si="5"/>
        <v>Expense</v>
      </c>
      <c r="B85">
        <f t="shared" si="8"/>
        <v>2</v>
      </c>
      <c r="C85" t="str">
        <f>IFERROR(VLOOKUP(D85,'Data Validation'!D:E,2,FALSE),"")</f>
        <v>Communications</v>
      </c>
      <c r="D85" t="s">
        <v>96</v>
      </c>
      <c r="E85" t="s">
        <v>15</v>
      </c>
      <c r="F85" s="1">
        <v>45328</v>
      </c>
      <c r="G85" t="s">
        <v>22</v>
      </c>
      <c r="I85" t="s">
        <v>4</v>
      </c>
      <c r="J85">
        <v>76.790000000000006</v>
      </c>
    </row>
    <row r="86" spans="1:10" x14ac:dyDescent="0.25">
      <c r="A86" t="str">
        <f t="shared" si="5"/>
        <v>Expense</v>
      </c>
      <c r="B86">
        <f t="shared" si="8"/>
        <v>3</v>
      </c>
      <c r="C86" t="str">
        <f>IFERROR(VLOOKUP(D86,'Data Validation'!D:E,2,FALSE),"")</f>
        <v>Communications</v>
      </c>
      <c r="D86" t="s">
        <v>96</v>
      </c>
      <c r="E86" t="s">
        <v>15</v>
      </c>
      <c r="F86" s="1">
        <v>45356</v>
      </c>
      <c r="G86" t="s">
        <v>22</v>
      </c>
      <c r="I86" t="s">
        <v>4</v>
      </c>
      <c r="J86">
        <v>78.89</v>
      </c>
    </row>
    <row r="87" spans="1:10" x14ac:dyDescent="0.25">
      <c r="A87" t="str">
        <f t="shared" si="5"/>
        <v>Expense</v>
      </c>
      <c r="B87">
        <f t="shared" si="8"/>
        <v>4</v>
      </c>
      <c r="C87" t="str">
        <f>IFERROR(VLOOKUP(D87,'Data Validation'!D:E,2,FALSE),"")</f>
        <v>Communications</v>
      </c>
      <c r="D87" t="s">
        <v>96</v>
      </c>
      <c r="E87" t="s">
        <v>15</v>
      </c>
      <c r="F87" s="1">
        <v>45386</v>
      </c>
      <c r="G87" t="s">
        <v>22</v>
      </c>
      <c r="I87" t="s">
        <v>4</v>
      </c>
      <c r="J87">
        <v>78.89</v>
      </c>
    </row>
    <row r="88" spans="1:10" x14ac:dyDescent="0.25">
      <c r="A88" t="str">
        <f t="shared" si="5"/>
        <v>Expense</v>
      </c>
      <c r="B88">
        <f t="shared" si="8"/>
        <v>5</v>
      </c>
      <c r="C88" t="str">
        <f>IFERROR(VLOOKUP(D88,'Data Validation'!D:E,2,FALSE),"")</f>
        <v>Communications</v>
      </c>
      <c r="D88" t="s">
        <v>96</v>
      </c>
      <c r="E88" t="s">
        <v>15</v>
      </c>
      <c r="F88" s="1">
        <v>45419</v>
      </c>
      <c r="G88" t="s">
        <v>22</v>
      </c>
      <c r="I88" t="s">
        <v>4</v>
      </c>
      <c r="J88">
        <v>78.67</v>
      </c>
    </row>
    <row r="89" spans="1:10" x14ac:dyDescent="0.25">
      <c r="A89" t="str">
        <f t="shared" si="5"/>
        <v>Expense</v>
      </c>
      <c r="B89">
        <f t="shared" si="8"/>
        <v>6</v>
      </c>
      <c r="C89" t="str">
        <f>IFERROR(VLOOKUP(D89,'Data Validation'!D:E,2,FALSE),"")</f>
        <v>Communications</v>
      </c>
      <c r="D89" t="s">
        <v>96</v>
      </c>
      <c r="E89" t="s">
        <v>15</v>
      </c>
      <c r="F89" s="1">
        <v>45447</v>
      </c>
      <c r="G89" t="s">
        <v>22</v>
      </c>
      <c r="I89" t="s">
        <v>4</v>
      </c>
      <c r="J89">
        <v>79.67</v>
      </c>
    </row>
    <row r="90" spans="1:10" x14ac:dyDescent="0.25">
      <c r="A90" t="str">
        <f t="shared" ref="A90:A104" si="9">IF(I90="Credit","Deposit","Expense")</f>
        <v>Expense</v>
      </c>
      <c r="B90">
        <f t="shared" si="8"/>
        <v>7</v>
      </c>
      <c r="C90" t="str">
        <f>IFERROR(VLOOKUP(D90,'Data Validation'!D:E,2,FALSE),"")</f>
        <v>Communications</v>
      </c>
      <c r="D90" t="s">
        <v>96</v>
      </c>
      <c r="E90" t="s">
        <v>15</v>
      </c>
      <c r="F90" s="1">
        <v>45482</v>
      </c>
      <c r="G90" t="s">
        <v>22</v>
      </c>
      <c r="I90" t="s">
        <v>4</v>
      </c>
      <c r="J90">
        <v>79.67</v>
      </c>
    </row>
    <row r="91" spans="1:10" x14ac:dyDescent="0.25">
      <c r="A91" t="str">
        <f t="shared" si="9"/>
        <v>Expense</v>
      </c>
      <c r="B91">
        <f t="shared" si="8"/>
        <v>8</v>
      </c>
      <c r="C91" t="str">
        <f>IFERROR(VLOOKUP(D91,'Data Validation'!D:E,2,FALSE),"")</f>
        <v>Communications</v>
      </c>
      <c r="D91" t="s">
        <v>96</v>
      </c>
      <c r="E91" t="s">
        <v>15</v>
      </c>
      <c r="F91" s="1">
        <v>45510</v>
      </c>
      <c r="G91" t="s">
        <v>22</v>
      </c>
      <c r="I91" t="s">
        <v>4</v>
      </c>
      <c r="J91">
        <v>79.900000000000006</v>
      </c>
    </row>
    <row r="92" spans="1:10" x14ac:dyDescent="0.25">
      <c r="A92" t="str">
        <f t="shared" si="9"/>
        <v>Expense</v>
      </c>
      <c r="B92">
        <f t="shared" si="8"/>
        <v>9</v>
      </c>
      <c r="C92" t="str">
        <f>IFERROR(VLOOKUP(D92,'Data Validation'!D:E,2,FALSE),"")</f>
        <v>Communications</v>
      </c>
      <c r="D92" t="s">
        <v>96</v>
      </c>
      <c r="E92" t="s">
        <v>15</v>
      </c>
      <c r="F92" s="1">
        <v>45539</v>
      </c>
      <c r="G92" t="s">
        <v>22</v>
      </c>
      <c r="I92" t="s">
        <v>4</v>
      </c>
      <c r="J92">
        <v>79.900000000000006</v>
      </c>
    </row>
    <row r="93" spans="1:10" x14ac:dyDescent="0.25">
      <c r="A93" t="str">
        <f t="shared" si="9"/>
        <v>Expense</v>
      </c>
      <c r="B93">
        <f t="shared" si="8"/>
        <v>10</v>
      </c>
      <c r="C93" t="str">
        <f>IFERROR(VLOOKUP(D93,'Data Validation'!D:E,2,FALSE),"")</f>
        <v>Communications</v>
      </c>
      <c r="D93" t="s">
        <v>96</v>
      </c>
      <c r="E93" t="s">
        <v>15</v>
      </c>
      <c r="F93" s="1">
        <v>45573</v>
      </c>
      <c r="G93" t="s">
        <v>22</v>
      </c>
      <c r="I93" t="s">
        <v>4</v>
      </c>
      <c r="J93">
        <v>32.46</v>
      </c>
    </row>
    <row r="94" spans="1:10" x14ac:dyDescent="0.25">
      <c r="A94" t="str">
        <f t="shared" si="9"/>
        <v>Expense</v>
      </c>
      <c r="B94">
        <f t="shared" si="8"/>
        <v>1</v>
      </c>
      <c r="C94" t="str">
        <f>IFERROR(VLOOKUP(D94,'Data Validation'!D:E,2,FALSE),"")</f>
        <v>Utilities (Heating/Electric)</v>
      </c>
      <c r="D94" t="s">
        <v>97</v>
      </c>
      <c r="E94" t="s">
        <v>15</v>
      </c>
      <c r="F94" s="1">
        <v>45299</v>
      </c>
      <c r="G94" t="s">
        <v>19</v>
      </c>
      <c r="I94" t="s">
        <v>4</v>
      </c>
      <c r="J94">
        <v>87.94</v>
      </c>
    </row>
    <row r="95" spans="1:10" x14ac:dyDescent="0.25">
      <c r="A95" t="str">
        <f t="shared" si="9"/>
        <v>Expense</v>
      </c>
      <c r="B95">
        <f t="shared" si="8"/>
        <v>2</v>
      </c>
      <c r="C95" t="str">
        <f>IFERROR(VLOOKUP(D95,'Data Validation'!D:E,2,FALSE),"")</f>
        <v>Utilities (Heating/Electric)</v>
      </c>
      <c r="D95" t="s">
        <v>97</v>
      </c>
      <c r="E95" t="s">
        <v>15</v>
      </c>
      <c r="F95" s="1">
        <v>45334</v>
      </c>
      <c r="G95" t="s">
        <v>19</v>
      </c>
      <c r="I95" t="s">
        <v>4</v>
      </c>
      <c r="J95">
        <v>91.1</v>
      </c>
    </row>
    <row r="96" spans="1:10" x14ac:dyDescent="0.25">
      <c r="A96" t="str">
        <f t="shared" si="9"/>
        <v>Expense</v>
      </c>
      <c r="B96">
        <f t="shared" si="8"/>
        <v>3</v>
      </c>
      <c r="C96" t="str">
        <f>IFERROR(VLOOKUP(D96,'Data Validation'!D:E,2,FALSE),"")</f>
        <v>Utilities (Heating/Electric)</v>
      </c>
      <c r="D96" t="s">
        <v>97</v>
      </c>
      <c r="E96" t="s">
        <v>15</v>
      </c>
      <c r="F96" s="1">
        <v>45362</v>
      </c>
      <c r="G96" t="s">
        <v>19</v>
      </c>
      <c r="I96" t="s">
        <v>4</v>
      </c>
      <c r="J96">
        <v>97.67</v>
      </c>
    </row>
    <row r="97" spans="1:10" x14ac:dyDescent="0.25">
      <c r="A97" t="str">
        <f t="shared" si="9"/>
        <v>Expense</v>
      </c>
      <c r="B97">
        <f t="shared" si="8"/>
        <v>4</v>
      </c>
      <c r="C97" t="str">
        <f>IFERROR(VLOOKUP(D97,'Data Validation'!D:E,2,FALSE),"")</f>
        <v>Utilities (Heating/Electric)</v>
      </c>
      <c r="D97" t="s">
        <v>97</v>
      </c>
      <c r="E97" t="s">
        <v>15</v>
      </c>
      <c r="F97" s="1">
        <v>45390</v>
      </c>
      <c r="G97" t="s">
        <v>19</v>
      </c>
      <c r="I97" t="s">
        <v>4</v>
      </c>
      <c r="J97">
        <v>93.56</v>
      </c>
    </row>
    <row r="98" spans="1:10" x14ac:dyDescent="0.25">
      <c r="A98" t="str">
        <f t="shared" si="9"/>
        <v>Expense</v>
      </c>
      <c r="B98">
        <f t="shared" si="8"/>
        <v>5</v>
      </c>
      <c r="C98" t="str">
        <f>IFERROR(VLOOKUP(D98,'Data Validation'!D:E,2,FALSE),"")</f>
        <v>Utilities (Heating/Electric)</v>
      </c>
      <c r="D98" t="s">
        <v>97</v>
      </c>
      <c r="E98" t="s">
        <v>15</v>
      </c>
      <c r="F98" s="1">
        <v>45425</v>
      </c>
      <c r="G98" t="s">
        <v>19</v>
      </c>
      <c r="I98" t="s">
        <v>4</v>
      </c>
      <c r="J98">
        <v>90.1</v>
      </c>
    </row>
    <row r="99" spans="1:10" x14ac:dyDescent="0.25">
      <c r="A99" t="str">
        <f t="shared" si="9"/>
        <v>Expense</v>
      </c>
      <c r="B99">
        <f t="shared" si="8"/>
        <v>5</v>
      </c>
      <c r="C99" t="str">
        <f>IFERROR(VLOOKUP(D99,'Data Validation'!D:E,2,FALSE),"")</f>
        <v>Utilities (Heating/Electric)</v>
      </c>
      <c r="D99" t="s">
        <v>97</v>
      </c>
      <c r="E99" t="s">
        <v>15</v>
      </c>
      <c r="F99" s="1">
        <v>45432</v>
      </c>
      <c r="G99" t="s">
        <v>19</v>
      </c>
      <c r="I99" t="s">
        <v>4</v>
      </c>
      <c r="J99">
        <v>90.1</v>
      </c>
    </row>
    <row r="100" spans="1:10" x14ac:dyDescent="0.25">
      <c r="A100" t="str">
        <f t="shared" si="9"/>
        <v>Expense</v>
      </c>
      <c r="B100">
        <f t="shared" si="8"/>
        <v>6</v>
      </c>
      <c r="C100" t="str">
        <f>IFERROR(VLOOKUP(D100,'Data Validation'!D:E,2,FALSE),"")</f>
        <v>Utilities (Heating/Electric)</v>
      </c>
      <c r="D100" t="s">
        <v>97</v>
      </c>
      <c r="E100" t="s">
        <v>15</v>
      </c>
      <c r="F100" s="1">
        <v>45453</v>
      </c>
      <c r="G100" t="s">
        <v>19</v>
      </c>
      <c r="I100" t="s">
        <v>4</v>
      </c>
      <c r="J100">
        <v>93.71</v>
      </c>
    </row>
    <row r="101" spans="1:10" x14ac:dyDescent="0.25">
      <c r="A101" t="str">
        <f t="shared" si="9"/>
        <v>Expense</v>
      </c>
      <c r="B101">
        <f t="shared" si="8"/>
        <v>8</v>
      </c>
      <c r="C101" t="str">
        <f>IFERROR(VLOOKUP(D101,'Data Validation'!D:E,2,FALSE),"")</f>
        <v>Utilities (Heating/Electric)</v>
      </c>
      <c r="D101" t="s">
        <v>97</v>
      </c>
      <c r="E101" t="s">
        <v>15</v>
      </c>
      <c r="F101" s="1">
        <v>45516</v>
      </c>
      <c r="G101" t="s">
        <v>19</v>
      </c>
      <c r="I101" t="s">
        <v>4</v>
      </c>
      <c r="J101">
        <v>36.799999999999997</v>
      </c>
    </row>
    <row r="102" spans="1:10" x14ac:dyDescent="0.25">
      <c r="A102" t="str">
        <f t="shared" si="9"/>
        <v>Expense</v>
      </c>
      <c r="B102">
        <f t="shared" si="8"/>
        <v>9</v>
      </c>
      <c r="C102" t="str">
        <f>IFERROR(VLOOKUP(D102,'Data Validation'!D:E,2,FALSE),"")</f>
        <v>Utilities (Heating/Electric)</v>
      </c>
      <c r="D102" t="s">
        <v>97</v>
      </c>
      <c r="E102" t="s">
        <v>15</v>
      </c>
      <c r="F102" s="1">
        <v>45544</v>
      </c>
      <c r="G102" t="s">
        <v>19</v>
      </c>
      <c r="I102" t="s">
        <v>4</v>
      </c>
      <c r="J102">
        <v>102.57</v>
      </c>
    </row>
    <row r="103" spans="1:10" x14ac:dyDescent="0.25">
      <c r="A103" t="str">
        <f t="shared" si="9"/>
        <v>Expense</v>
      </c>
      <c r="B103">
        <f t="shared" si="8"/>
        <v>10</v>
      </c>
      <c r="C103" t="str">
        <f>IFERROR(VLOOKUP(D103,'Data Validation'!D:E,2,FALSE),"")</f>
        <v>Utilities (Heating/Electric)</v>
      </c>
      <c r="D103" t="s">
        <v>97</v>
      </c>
      <c r="E103" t="s">
        <v>15</v>
      </c>
      <c r="F103" s="1">
        <v>45580</v>
      </c>
      <c r="G103" t="s">
        <v>19</v>
      </c>
      <c r="I103" t="s">
        <v>4</v>
      </c>
      <c r="J103">
        <v>89.74</v>
      </c>
    </row>
    <row r="104" spans="1:10" x14ac:dyDescent="0.25">
      <c r="A104" t="str">
        <f t="shared" si="9"/>
        <v>Expense</v>
      </c>
      <c r="B104">
        <v>11</v>
      </c>
      <c r="C104" t="str">
        <f>IFERROR(VLOOKUP(D104,'Data Validation'!D:E,2,FALSE),"")</f>
        <v>Utilities (Heating/Electric)</v>
      </c>
      <c r="D104" t="s">
        <v>97</v>
      </c>
      <c r="E104" t="s">
        <v>15</v>
      </c>
      <c r="F104" s="1">
        <v>45608</v>
      </c>
      <c r="G104" t="s">
        <v>19</v>
      </c>
      <c r="I104" t="s">
        <v>4</v>
      </c>
      <c r="J104">
        <v>95.07</v>
      </c>
    </row>
    <row r="105" spans="1:10" x14ac:dyDescent="0.25">
      <c r="A105" t="s">
        <v>117</v>
      </c>
      <c r="B105">
        <f t="shared" ref="B105:B112" si="10">MONTH(F105)</f>
        <v>5</v>
      </c>
      <c r="C105" t="str">
        <f>IFERROR(VLOOKUP(D105,'Data Validation'!D:E,2,FALSE),"")</f>
        <v>Utilities (Heating/Electric)</v>
      </c>
      <c r="D105" t="s">
        <v>97</v>
      </c>
      <c r="E105" t="s">
        <v>15</v>
      </c>
      <c r="F105" s="1">
        <v>45432</v>
      </c>
      <c r="G105" t="s">
        <v>39</v>
      </c>
      <c r="I105" t="s">
        <v>3</v>
      </c>
      <c r="J105">
        <v>90.1</v>
      </c>
    </row>
    <row r="106" spans="1:10" x14ac:dyDescent="0.25">
      <c r="A106" t="str">
        <f t="shared" ref="A106:A123" si="11">IF(I106="Credit","Deposit","Expense")</f>
        <v>Expense</v>
      </c>
      <c r="B106">
        <f t="shared" si="10"/>
        <v>4</v>
      </c>
      <c r="C106" t="str">
        <f>IFERROR(VLOOKUP(D106,'Data Validation'!D:E,2,FALSE),"")</f>
        <v>Utilities (Heating/Electric)</v>
      </c>
      <c r="D106" t="s">
        <v>98</v>
      </c>
      <c r="E106" t="s">
        <v>15</v>
      </c>
      <c r="F106" s="1">
        <v>45404</v>
      </c>
      <c r="G106" t="s">
        <v>47</v>
      </c>
      <c r="I106" t="s">
        <v>4</v>
      </c>
      <c r="J106">
        <v>384.05</v>
      </c>
    </row>
    <row r="107" spans="1:10" x14ac:dyDescent="0.25">
      <c r="A107" t="str">
        <f t="shared" si="11"/>
        <v>Expense</v>
      </c>
      <c r="B107">
        <f t="shared" si="10"/>
        <v>5</v>
      </c>
      <c r="C107" t="str">
        <f>IFERROR(VLOOKUP(D107,'Data Validation'!D:E,2,FALSE),"")</f>
        <v>Utilities (Heating/Electric)</v>
      </c>
      <c r="D107" t="s">
        <v>98</v>
      </c>
      <c r="E107" t="s">
        <v>15</v>
      </c>
      <c r="F107" s="1">
        <v>45428</v>
      </c>
      <c r="G107" t="s">
        <v>40</v>
      </c>
      <c r="I107" t="s">
        <v>4</v>
      </c>
      <c r="J107">
        <v>384.05</v>
      </c>
    </row>
    <row r="108" spans="1:10" x14ac:dyDescent="0.25">
      <c r="A108" t="str">
        <f t="shared" si="11"/>
        <v>Expense</v>
      </c>
      <c r="B108">
        <f t="shared" si="10"/>
        <v>6</v>
      </c>
      <c r="C108" t="str">
        <f>IFERROR(VLOOKUP(D108,'Data Validation'!D:E,2,FALSE),"")</f>
        <v>Utilities (Heating/Electric)</v>
      </c>
      <c r="D108" t="s">
        <v>98</v>
      </c>
      <c r="E108" t="s">
        <v>15</v>
      </c>
      <c r="F108" s="1">
        <v>45461</v>
      </c>
      <c r="G108" t="s">
        <v>36</v>
      </c>
      <c r="I108" t="s">
        <v>4</v>
      </c>
      <c r="J108">
        <v>384.05</v>
      </c>
    </row>
    <row r="109" spans="1:10" x14ac:dyDescent="0.25">
      <c r="A109" t="str">
        <f t="shared" si="11"/>
        <v>Expense</v>
      </c>
      <c r="B109">
        <f t="shared" si="10"/>
        <v>7</v>
      </c>
      <c r="C109" t="str">
        <f>IFERROR(VLOOKUP(D109,'Data Validation'!D:E,2,FALSE),"")</f>
        <v>Utilities (Heating/Electric)</v>
      </c>
      <c r="D109" t="s">
        <v>98</v>
      </c>
      <c r="E109" t="s">
        <v>15</v>
      </c>
      <c r="F109" s="1">
        <v>45489</v>
      </c>
      <c r="G109" t="s">
        <v>33</v>
      </c>
      <c r="I109" t="s">
        <v>4</v>
      </c>
      <c r="J109">
        <v>384.05</v>
      </c>
    </row>
    <row r="110" spans="1:10" x14ac:dyDescent="0.25">
      <c r="A110" t="str">
        <f t="shared" si="11"/>
        <v>Expense</v>
      </c>
      <c r="B110">
        <f t="shared" si="10"/>
        <v>8</v>
      </c>
      <c r="C110" t="str">
        <f>IFERROR(VLOOKUP(D110,'Data Validation'!D:E,2,FALSE),"")</f>
        <v>Utilities (Heating/Electric)</v>
      </c>
      <c r="D110" t="s">
        <v>98</v>
      </c>
      <c r="E110" t="s">
        <v>15</v>
      </c>
      <c r="F110" s="1">
        <v>45520</v>
      </c>
      <c r="G110" t="s">
        <v>28</v>
      </c>
      <c r="I110" t="s">
        <v>4</v>
      </c>
      <c r="J110">
        <v>384.05</v>
      </c>
    </row>
    <row r="111" spans="1:10" x14ac:dyDescent="0.25">
      <c r="A111" t="str">
        <f t="shared" si="11"/>
        <v>Expense</v>
      </c>
      <c r="B111">
        <f t="shared" si="10"/>
        <v>9</v>
      </c>
      <c r="C111" t="str">
        <f>IFERROR(VLOOKUP(D111,'Data Validation'!D:E,2,FALSE),"")</f>
        <v>Utilities (Heating/Electric)</v>
      </c>
      <c r="D111" t="s">
        <v>98</v>
      </c>
      <c r="E111" t="s">
        <v>15</v>
      </c>
      <c r="F111" s="1">
        <v>45552</v>
      </c>
      <c r="G111" t="s">
        <v>25</v>
      </c>
      <c r="I111" t="s">
        <v>4</v>
      </c>
      <c r="J111">
        <v>384.05</v>
      </c>
    </row>
    <row r="112" spans="1:10" x14ac:dyDescent="0.25">
      <c r="A112" t="str">
        <f t="shared" si="11"/>
        <v>Expense</v>
      </c>
      <c r="B112">
        <f t="shared" si="10"/>
        <v>10</v>
      </c>
      <c r="C112" t="str">
        <f>IFERROR(VLOOKUP(D112,'Data Validation'!D:E,2,FALSE),"")</f>
        <v>Utilities (Heating/Electric)</v>
      </c>
      <c r="D112" t="s">
        <v>98</v>
      </c>
      <c r="E112" t="s">
        <v>15</v>
      </c>
      <c r="F112" s="1">
        <v>45581</v>
      </c>
      <c r="G112" t="s">
        <v>17</v>
      </c>
      <c r="I112" t="s">
        <v>4</v>
      </c>
      <c r="J112">
        <v>384.05</v>
      </c>
    </row>
    <row r="113" spans="1:10" x14ac:dyDescent="0.25">
      <c r="A113" t="str">
        <f t="shared" si="11"/>
        <v>Expense</v>
      </c>
      <c r="B113">
        <v>11</v>
      </c>
      <c r="C113" t="str">
        <f>IFERROR(VLOOKUP(D113,'Data Validation'!D:E,2,FALSE),"")</f>
        <v>Utilities (Heating/Electric)</v>
      </c>
      <c r="D113" t="s">
        <v>98</v>
      </c>
      <c r="E113" t="s">
        <v>15</v>
      </c>
      <c r="F113" s="1">
        <v>45614</v>
      </c>
      <c r="G113" t="s">
        <v>185</v>
      </c>
      <c r="I113" t="s">
        <v>4</v>
      </c>
      <c r="J113">
        <v>384.05</v>
      </c>
    </row>
    <row r="114" spans="1:10" x14ac:dyDescent="0.25">
      <c r="A114" t="str">
        <f t="shared" si="11"/>
        <v>Expense</v>
      </c>
      <c r="B114">
        <f>MONTH(F114)</f>
        <v>1</v>
      </c>
      <c r="C114" t="str">
        <f>IFERROR(VLOOKUP(D114,'Data Validation'!D:E,2,FALSE),"")</f>
        <v>Communications</v>
      </c>
      <c r="D114" t="s">
        <v>99</v>
      </c>
      <c r="E114" t="s">
        <v>15</v>
      </c>
      <c r="F114" s="1">
        <v>45294</v>
      </c>
      <c r="G114" t="s">
        <v>72</v>
      </c>
      <c r="I114" t="s">
        <v>4</v>
      </c>
      <c r="J114">
        <v>45</v>
      </c>
    </row>
    <row r="115" spans="1:10" x14ac:dyDescent="0.25">
      <c r="A115" t="str">
        <f t="shared" si="11"/>
        <v>Expense</v>
      </c>
      <c r="B115">
        <v>11</v>
      </c>
      <c r="C115" t="str">
        <f>IFERROR(VLOOKUP(D115,'Data Validation'!D:E,2,FALSE),"")</f>
        <v>Communications</v>
      </c>
      <c r="D115" t="s">
        <v>99</v>
      </c>
      <c r="E115" t="s">
        <v>15</v>
      </c>
      <c r="F115" s="1">
        <v>45600</v>
      </c>
      <c r="G115" t="s">
        <v>187</v>
      </c>
      <c r="I115" t="s">
        <v>4</v>
      </c>
      <c r="J115">
        <v>45</v>
      </c>
    </row>
    <row r="116" spans="1:10" x14ac:dyDescent="0.25">
      <c r="A116" t="str">
        <f t="shared" si="11"/>
        <v>Expense</v>
      </c>
      <c r="B116">
        <f t="shared" ref="B116:B124" si="12">MONTH(F116)</f>
        <v>8</v>
      </c>
      <c r="C116" t="str">
        <f>IFERROR(VLOOKUP(D116,'Data Validation'!D:E,2,FALSE),"")</f>
        <v>Communications</v>
      </c>
      <c r="D116" t="s">
        <v>99</v>
      </c>
      <c r="E116" t="s">
        <v>15</v>
      </c>
      <c r="F116" s="1">
        <v>45509</v>
      </c>
      <c r="G116" t="s">
        <v>29</v>
      </c>
      <c r="I116" t="s">
        <v>4</v>
      </c>
      <c r="J116">
        <v>45</v>
      </c>
    </row>
    <row r="117" spans="1:10" x14ac:dyDescent="0.25">
      <c r="A117" t="str">
        <f t="shared" si="11"/>
        <v>Expense</v>
      </c>
      <c r="B117">
        <f t="shared" si="12"/>
        <v>4</v>
      </c>
      <c r="C117" t="str">
        <f>IFERROR(VLOOKUP(D117,'Data Validation'!D:E,2,FALSE),"")</f>
        <v>Communications</v>
      </c>
      <c r="D117" t="s">
        <v>99</v>
      </c>
      <c r="E117" t="s">
        <v>15</v>
      </c>
      <c r="F117" s="1">
        <v>45385</v>
      </c>
      <c r="G117" t="s">
        <v>49</v>
      </c>
      <c r="I117" t="s">
        <v>4</v>
      </c>
      <c r="J117">
        <v>45</v>
      </c>
    </row>
    <row r="118" spans="1:10" x14ac:dyDescent="0.25">
      <c r="A118" t="str">
        <f t="shared" si="11"/>
        <v>Expense</v>
      </c>
      <c r="B118">
        <f t="shared" si="12"/>
        <v>6</v>
      </c>
      <c r="C118" t="str">
        <f>IFERROR(VLOOKUP(D118,'Data Validation'!D:E,2,FALSE),"")</f>
        <v>Communications</v>
      </c>
      <c r="D118" t="s">
        <v>99</v>
      </c>
      <c r="E118" t="s">
        <v>15</v>
      </c>
      <c r="F118" s="1">
        <v>45446</v>
      </c>
      <c r="G118" t="s">
        <v>37</v>
      </c>
      <c r="I118" t="s">
        <v>4</v>
      </c>
      <c r="J118">
        <v>45</v>
      </c>
    </row>
    <row r="119" spans="1:10" x14ac:dyDescent="0.25">
      <c r="A119" t="str">
        <f t="shared" si="11"/>
        <v>Expense</v>
      </c>
      <c r="B119">
        <f t="shared" si="12"/>
        <v>2</v>
      </c>
      <c r="C119" t="str">
        <f>IFERROR(VLOOKUP(D119,'Data Validation'!D:E,2,FALSE),"")</f>
        <v>Communications</v>
      </c>
      <c r="D119" t="s">
        <v>99</v>
      </c>
      <c r="E119" t="s">
        <v>15</v>
      </c>
      <c r="F119" s="1">
        <v>45327</v>
      </c>
      <c r="G119" t="s">
        <v>66</v>
      </c>
      <c r="I119" t="s">
        <v>4</v>
      </c>
      <c r="J119">
        <v>45</v>
      </c>
    </row>
    <row r="120" spans="1:10" x14ac:dyDescent="0.25">
      <c r="A120" t="str">
        <f t="shared" si="11"/>
        <v>Expense</v>
      </c>
      <c r="B120">
        <f t="shared" si="12"/>
        <v>3</v>
      </c>
      <c r="C120" t="str">
        <f>IFERROR(VLOOKUP(D120,'Data Validation'!D:E,2,FALSE),"")</f>
        <v>Communications</v>
      </c>
      <c r="D120" t="s">
        <v>99</v>
      </c>
      <c r="E120" t="s">
        <v>15</v>
      </c>
      <c r="F120" s="1">
        <v>45355</v>
      </c>
      <c r="G120" t="s">
        <v>58</v>
      </c>
      <c r="I120" t="s">
        <v>4</v>
      </c>
      <c r="J120">
        <v>45</v>
      </c>
    </row>
    <row r="121" spans="1:10" x14ac:dyDescent="0.25">
      <c r="A121" t="str">
        <f t="shared" si="11"/>
        <v>Expense</v>
      </c>
      <c r="B121">
        <f t="shared" si="12"/>
        <v>10</v>
      </c>
      <c r="C121" t="str">
        <f>IFERROR(VLOOKUP(D121,'Data Validation'!D:E,2,FALSE),"")</f>
        <v>Communications</v>
      </c>
      <c r="D121" t="s">
        <v>99</v>
      </c>
      <c r="E121" t="s">
        <v>15</v>
      </c>
      <c r="F121" s="1">
        <v>45568</v>
      </c>
      <c r="G121" t="s">
        <v>23</v>
      </c>
      <c r="I121" t="s">
        <v>4</v>
      </c>
      <c r="J121">
        <v>45</v>
      </c>
    </row>
    <row r="122" spans="1:10" x14ac:dyDescent="0.25">
      <c r="A122" t="str">
        <f t="shared" si="11"/>
        <v>Expense</v>
      </c>
      <c r="B122">
        <f t="shared" si="12"/>
        <v>5</v>
      </c>
      <c r="C122" t="str">
        <f>IFERROR(VLOOKUP(D122,'Data Validation'!D:E,2,FALSE),"")</f>
        <v>Communications</v>
      </c>
      <c r="D122" t="s">
        <v>99</v>
      </c>
      <c r="E122" t="s">
        <v>15</v>
      </c>
      <c r="F122" s="1">
        <v>45415</v>
      </c>
      <c r="G122" t="s">
        <v>45</v>
      </c>
      <c r="I122" t="s">
        <v>4</v>
      </c>
      <c r="J122">
        <v>45</v>
      </c>
    </row>
    <row r="123" spans="1:10" x14ac:dyDescent="0.25">
      <c r="A123" t="str">
        <f t="shared" si="11"/>
        <v>Expense</v>
      </c>
      <c r="B123">
        <f t="shared" si="12"/>
        <v>7</v>
      </c>
      <c r="C123" t="str">
        <f>IFERROR(VLOOKUP(D123,'Data Validation'!D:E,2,FALSE),"")</f>
        <v>Communications</v>
      </c>
      <c r="D123" t="s">
        <v>99</v>
      </c>
      <c r="E123" t="s">
        <v>15</v>
      </c>
      <c r="F123" s="1">
        <v>45476</v>
      </c>
      <c r="G123" t="s">
        <v>35</v>
      </c>
      <c r="I123" t="s">
        <v>4</v>
      </c>
      <c r="J123">
        <v>45</v>
      </c>
    </row>
    <row r="124" spans="1:10" x14ac:dyDescent="0.25">
      <c r="A124" t="s">
        <v>177</v>
      </c>
      <c r="B124">
        <f t="shared" si="12"/>
        <v>7</v>
      </c>
      <c r="C124" t="s">
        <v>177</v>
      </c>
      <c r="D124" t="s">
        <v>100</v>
      </c>
      <c r="E124" t="s">
        <v>15</v>
      </c>
      <c r="F124" s="1">
        <v>45474</v>
      </c>
      <c r="G124" t="s">
        <v>14</v>
      </c>
      <c r="I124" t="s">
        <v>4</v>
      </c>
      <c r="J124">
        <v>2447.1999999999998</v>
      </c>
    </row>
    <row r="125" spans="1:10" x14ac:dyDescent="0.25">
      <c r="B125">
        <v>12</v>
      </c>
    </row>
  </sheetData>
  <autoFilter ref="A1:J118" xr:uid="{11D86CD7-FDE3-429E-9F95-D37389FDC505}">
    <sortState xmlns:xlrd2="http://schemas.microsoft.com/office/spreadsheetml/2017/richdata2" ref="A2:J125">
      <sortCondition ref="G1:G118"/>
    </sortState>
  </autoFilter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283D5A-EA13-41B7-8309-B58382C56D27}">
          <x14:formula1>
            <xm:f>'Data Validation'!$A$1:$A$15</xm:f>
          </x14:formula1>
          <xm:sqref>C2:C124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D0DFF-2480-4A51-9127-5E46505FF5C5}">
  <dimension ref="A1:J62"/>
  <sheetViews>
    <sheetView zoomScale="132" workbookViewId="0">
      <selection activeCell="F22" sqref="F22"/>
    </sheetView>
  </sheetViews>
  <sheetFormatPr defaultColWidth="18.42578125" defaultRowHeight="15" x14ac:dyDescent="0.25"/>
  <cols>
    <col min="1" max="1" width="19" bestFit="1" customWidth="1"/>
    <col min="2" max="2" width="8.85546875" bestFit="1" customWidth="1"/>
    <col min="3" max="3" width="24.85546875" customWidth="1"/>
    <col min="4" max="4" width="18.7109375" bestFit="1" customWidth="1"/>
    <col min="5" max="5" width="16.28515625" bestFit="1" customWidth="1"/>
    <col min="6" max="6" width="17" bestFit="1" customWidth="1"/>
    <col min="7" max="7" width="60" customWidth="1"/>
    <col min="8" max="8" width="16.28515625" bestFit="1" customWidth="1"/>
    <col min="9" max="9" width="15.85546875" bestFit="1" customWidth="1"/>
    <col min="10" max="10" width="10.140625" bestFit="1" customWidth="1"/>
  </cols>
  <sheetData>
    <row r="1" spans="1:10" x14ac:dyDescent="0.25">
      <c r="A1" t="s">
        <v>74</v>
      </c>
      <c r="B1" t="s">
        <v>75</v>
      </c>
      <c r="C1" t="s">
        <v>89</v>
      </c>
      <c r="D1" t="s">
        <v>2</v>
      </c>
      <c r="E1" t="s">
        <v>11</v>
      </c>
      <c r="F1" t="s">
        <v>12</v>
      </c>
      <c r="G1" t="s">
        <v>2</v>
      </c>
      <c r="H1" t="s">
        <v>1</v>
      </c>
      <c r="I1" t="s">
        <v>13</v>
      </c>
      <c r="J1" t="s">
        <v>0</v>
      </c>
    </row>
    <row r="2" spans="1:10" x14ac:dyDescent="0.25">
      <c r="A2" t="str">
        <f t="shared" ref="A2:A22" si="0">IF(I2="Credit","Deposit","Expense")</f>
        <v>Expense</v>
      </c>
      <c r="B2">
        <f t="shared" ref="B2:B19" si="1">MONTH(F2)</f>
        <v>3</v>
      </c>
      <c r="C2" t="s">
        <v>79</v>
      </c>
      <c r="D2" t="s">
        <v>167</v>
      </c>
      <c r="E2" t="s">
        <v>131</v>
      </c>
      <c r="F2" s="1">
        <v>45364</v>
      </c>
      <c r="G2" t="s">
        <v>142</v>
      </c>
      <c r="I2" t="s">
        <v>4</v>
      </c>
      <c r="J2">
        <v>5.76</v>
      </c>
    </row>
    <row r="3" spans="1:10" x14ac:dyDescent="0.25">
      <c r="A3" t="str">
        <f t="shared" si="0"/>
        <v>Expense</v>
      </c>
      <c r="B3">
        <f t="shared" si="1"/>
        <v>7</v>
      </c>
      <c r="C3" t="s">
        <v>79</v>
      </c>
      <c r="D3" t="s">
        <v>167</v>
      </c>
      <c r="E3" t="s">
        <v>131</v>
      </c>
      <c r="F3" s="1">
        <v>45490</v>
      </c>
      <c r="G3" t="s">
        <v>135</v>
      </c>
      <c r="I3" t="s">
        <v>4</v>
      </c>
      <c r="J3">
        <v>218.26</v>
      </c>
    </row>
    <row r="4" spans="1:10" x14ac:dyDescent="0.25">
      <c r="A4" t="str">
        <f t="shared" si="0"/>
        <v>Expense</v>
      </c>
      <c r="B4">
        <f t="shared" si="1"/>
        <v>7</v>
      </c>
      <c r="C4" t="s">
        <v>79</v>
      </c>
      <c r="D4" t="s">
        <v>167</v>
      </c>
      <c r="E4" t="s">
        <v>131</v>
      </c>
      <c r="F4" s="1">
        <v>45491</v>
      </c>
      <c r="G4" t="s">
        <v>133</v>
      </c>
      <c r="I4" t="s">
        <v>4</v>
      </c>
      <c r="J4">
        <v>31</v>
      </c>
    </row>
    <row r="5" spans="1:10" x14ac:dyDescent="0.25">
      <c r="A5" t="str">
        <f t="shared" si="0"/>
        <v>Expense</v>
      </c>
      <c r="B5">
        <f t="shared" si="1"/>
        <v>7</v>
      </c>
      <c r="C5" t="s">
        <v>79</v>
      </c>
      <c r="D5" t="s">
        <v>167</v>
      </c>
      <c r="E5" t="s">
        <v>131</v>
      </c>
      <c r="F5" s="1">
        <v>45491</v>
      </c>
      <c r="G5" t="s">
        <v>134</v>
      </c>
      <c r="I5" t="s">
        <v>4</v>
      </c>
      <c r="J5">
        <v>31</v>
      </c>
    </row>
    <row r="6" spans="1:10" x14ac:dyDescent="0.25">
      <c r="A6" t="str">
        <f t="shared" si="0"/>
        <v>Expense</v>
      </c>
      <c r="B6">
        <f t="shared" si="1"/>
        <v>8</v>
      </c>
      <c r="C6" t="s">
        <v>122</v>
      </c>
      <c r="D6" t="s">
        <v>173</v>
      </c>
      <c r="E6" t="s">
        <v>131</v>
      </c>
      <c r="F6" s="1">
        <v>45518</v>
      </c>
      <c r="G6" t="s">
        <v>132</v>
      </c>
      <c r="I6" t="s">
        <v>4</v>
      </c>
      <c r="J6">
        <v>107.44</v>
      </c>
    </row>
    <row r="7" spans="1:10" x14ac:dyDescent="0.25">
      <c r="A7" t="str">
        <f t="shared" si="0"/>
        <v>Expense</v>
      </c>
      <c r="B7">
        <f t="shared" si="1"/>
        <v>2</v>
      </c>
      <c r="C7" t="s">
        <v>82</v>
      </c>
      <c r="D7" t="s">
        <v>166</v>
      </c>
      <c r="E7" t="s">
        <v>131</v>
      </c>
      <c r="F7" s="1">
        <v>45334</v>
      </c>
      <c r="G7" t="s">
        <v>145</v>
      </c>
      <c r="I7" t="s">
        <v>4</v>
      </c>
      <c r="J7">
        <v>69.55</v>
      </c>
    </row>
    <row r="8" spans="1:10" x14ac:dyDescent="0.25">
      <c r="A8" t="str">
        <f t="shared" si="0"/>
        <v>Expense</v>
      </c>
      <c r="B8">
        <f t="shared" si="1"/>
        <v>3</v>
      </c>
      <c r="C8" t="s">
        <v>82</v>
      </c>
      <c r="D8" t="s">
        <v>163</v>
      </c>
      <c r="E8" t="s">
        <v>131</v>
      </c>
      <c r="F8" s="1">
        <v>45362</v>
      </c>
      <c r="G8" t="s">
        <v>144</v>
      </c>
      <c r="I8" t="s">
        <v>4</v>
      </c>
      <c r="J8">
        <v>106.05</v>
      </c>
    </row>
    <row r="9" spans="1:10" x14ac:dyDescent="0.25">
      <c r="A9" t="str">
        <f t="shared" si="0"/>
        <v>Expense</v>
      </c>
      <c r="B9">
        <f t="shared" si="1"/>
        <v>3</v>
      </c>
      <c r="C9" t="s">
        <v>82</v>
      </c>
      <c r="D9" t="s">
        <v>163</v>
      </c>
      <c r="E9" t="s">
        <v>131</v>
      </c>
      <c r="F9" s="1">
        <v>45376</v>
      </c>
      <c r="G9" t="s">
        <v>141</v>
      </c>
      <c r="I9" t="s">
        <v>4</v>
      </c>
      <c r="J9">
        <v>6.42</v>
      </c>
    </row>
    <row r="10" spans="1:10" x14ac:dyDescent="0.25">
      <c r="A10" t="str">
        <f t="shared" si="0"/>
        <v>Expense</v>
      </c>
      <c r="B10">
        <f t="shared" si="1"/>
        <v>4</v>
      </c>
      <c r="C10" t="s">
        <v>82</v>
      </c>
      <c r="D10" t="s">
        <v>163</v>
      </c>
      <c r="E10" t="s">
        <v>131</v>
      </c>
      <c r="F10" s="1">
        <v>45383</v>
      </c>
      <c r="G10" t="s">
        <v>140</v>
      </c>
      <c r="I10" t="s">
        <v>4</v>
      </c>
      <c r="J10">
        <v>116.65</v>
      </c>
    </row>
    <row r="11" spans="1:10" x14ac:dyDescent="0.25">
      <c r="A11" t="str">
        <f t="shared" si="0"/>
        <v>Expense</v>
      </c>
      <c r="B11">
        <f t="shared" si="1"/>
        <v>6</v>
      </c>
      <c r="C11" t="s">
        <v>179</v>
      </c>
      <c r="D11" t="s">
        <v>171</v>
      </c>
      <c r="E11" t="s">
        <v>131</v>
      </c>
      <c r="F11" s="1">
        <v>45463</v>
      </c>
      <c r="G11" t="s">
        <v>136</v>
      </c>
      <c r="I11" t="s">
        <v>4</v>
      </c>
      <c r="J11">
        <v>500</v>
      </c>
    </row>
    <row r="12" spans="1:10" x14ac:dyDescent="0.25">
      <c r="A12" t="str">
        <f t="shared" si="0"/>
        <v>Expense</v>
      </c>
      <c r="B12">
        <f t="shared" si="1"/>
        <v>1</v>
      </c>
      <c r="C12" t="s">
        <v>124</v>
      </c>
      <c r="D12" t="s">
        <v>163</v>
      </c>
      <c r="E12" t="s">
        <v>131</v>
      </c>
      <c r="F12" s="1">
        <v>45309</v>
      </c>
      <c r="G12" t="s">
        <v>147</v>
      </c>
      <c r="I12" t="s">
        <v>4</v>
      </c>
      <c r="J12">
        <v>46.63</v>
      </c>
    </row>
    <row r="13" spans="1:10" x14ac:dyDescent="0.25">
      <c r="A13" t="str">
        <f t="shared" si="0"/>
        <v>Expense</v>
      </c>
      <c r="B13">
        <f t="shared" si="1"/>
        <v>5</v>
      </c>
      <c r="C13" t="s">
        <v>86</v>
      </c>
      <c r="D13" t="s">
        <v>170</v>
      </c>
      <c r="E13" t="s">
        <v>131</v>
      </c>
      <c r="F13" s="1">
        <v>45425</v>
      </c>
      <c r="G13" t="s">
        <v>137</v>
      </c>
      <c r="I13" t="s">
        <v>4</v>
      </c>
      <c r="J13">
        <v>42.47</v>
      </c>
    </row>
    <row r="14" spans="1:10" x14ac:dyDescent="0.25">
      <c r="A14" t="str">
        <f t="shared" si="0"/>
        <v>Expense</v>
      </c>
      <c r="B14">
        <f t="shared" si="1"/>
        <v>1</v>
      </c>
      <c r="C14" t="s">
        <v>127</v>
      </c>
      <c r="D14" t="s">
        <v>165</v>
      </c>
      <c r="E14" t="s">
        <v>131</v>
      </c>
      <c r="F14" s="1">
        <v>45313</v>
      </c>
      <c r="G14" t="s">
        <v>146</v>
      </c>
      <c r="I14" t="s">
        <v>4</v>
      </c>
      <c r="J14">
        <v>70.75</v>
      </c>
    </row>
    <row r="15" spans="1:10" x14ac:dyDescent="0.25">
      <c r="A15" t="str">
        <f t="shared" si="0"/>
        <v>Expense</v>
      </c>
      <c r="B15">
        <f t="shared" si="1"/>
        <v>1</v>
      </c>
      <c r="C15" t="s">
        <v>127</v>
      </c>
      <c r="D15" t="s">
        <v>164</v>
      </c>
      <c r="E15" t="s">
        <v>131</v>
      </c>
      <c r="F15" s="1">
        <v>45309</v>
      </c>
      <c r="G15" t="s">
        <v>148</v>
      </c>
      <c r="I15" t="s">
        <v>4</v>
      </c>
      <c r="J15">
        <v>24.85</v>
      </c>
    </row>
    <row r="16" spans="1:10" x14ac:dyDescent="0.25">
      <c r="A16" t="str">
        <f t="shared" si="0"/>
        <v>Expense</v>
      </c>
      <c r="B16">
        <f t="shared" si="1"/>
        <v>3</v>
      </c>
      <c r="C16" t="s">
        <v>127</v>
      </c>
      <c r="D16" t="s">
        <v>168</v>
      </c>
      <c r="E16" t="s">
        <v>131</v>
      </c>
      <c r="F16" s="1">
        <v>45364</v>
      </c>
      <c r="G16" t="s">
        <v>143</v>
      </c>
      <c r="I16" t="s">
        <v>4</v>
      </c>
      <c r="J16">
        <v>89.88</v>
      </c>
    </row>
    <row r="17" spans="1:10" x14ac:dyDescent="0.25">
      <c r="A17" t="str">
        <f t="shared" si="0"/>
        <v>Expense</v>
      </c>
      <c r="B17">
        <f t="shared" si="1"/>
        <v>4</v>
      </c>
      <c r="C17" t="s">
        <v>127</v>
      </c>
      <c r="D17" t="s">
        <v>174</v>
      </c>
      <c r="E17" t="s">
        <v>131</v>
      </c>
      <c r="F17" s="1">
        <v>45391</v>
      </c>
      <c r="G17" t="s">
        <v>139</v>
      </c>
      <c r="I17" t="s">
        <v>4</v>
      </c>
      <c r="J17">
        <v>150</v>
      </c>
    </row>
    <row r="18" spans="1:10" x14ac:dyDescent="0.25">
      <c r="A18" t="str">
        <f t="shared" si="0"/>
        <v>Expense</v>
      </c>
      <c r="B18">
        <f t="shared" si="1"/>
        <v>4</v>
      </c>
      <c r="C18" t="s">
        <v>127</v>
      </c>
      <c r="D18" t="s">
        <v>169</v>
      </c>
      <c r="E18" t="s">
        <v>131</v>
      </c>
      <c r="F18" s="1">
        <v>45401</v>
      </c>
      <c r="G18" t="s">
        <v>138</v>
      </c>
      <c r="I18" t="s">
        <v>4</v>
      </c>
      <c r="J18">
        <v>187.72</v>
      </c>
    </row>
    <row r="19" spans="1:10" x14ac:dyDescent="0.25">
      <c r="A19" t="s">
        <v>177</v>
      </c>
      <c r="B19">
        <f t="shared" si="1"/>
        <v>7</v>
      </c>
      <c r="C19" t="s">
        <v>177</v>
      </c>
      <c r="D19" t="s">
        <v>172</v>
      </c>
      <c r="E19" t="s">
        <v>131</v>
      </c>
      <c r="F19" s="1">
        <v>45474</v>
      </c>
      <c r="G19" t="s">
        <v>14</v>
      </c>
      <c r="I19" t="s">
        <v>3</v>
      </c>
      <c r="J19">
        <v>2447.1999999999998</v>
      </c>
    </row>
    <row r="20" spans="1:10" x14ac:dyDescent="0.25">
      <c r="A20" t="str">
        <f t="shared" si="0"/>
        <v>Expense</v>
      </c>
      <c r="B20">
        <v>9</v>
      </c>
      <c r="C20" t="s">
        <v>191</v>
      </c>
      <c r="D20" t="s">
        <v>191</v>
      </c>
      <c r="J20">
        <v>0</v>
      </c>
    </row>
    <row r="21" spans="1:10" x14ac:dyDescent="0.25">
      <c r="A21" t="str">
        <f t="shared" si="0"/>
        <v>Expense</v>
      </c>
      <c r="B21">
        <v>10</v>
      </c>
      <c r="C21" t="s">
        <v>191</v>
      </c>
      <c r="D21" t="s">
        <v>191</v>
      </c>
      <c r="J21">
        <v>0</v>
      </c>
    </row>
    <row r="22" spans="1:10" x14ac:dyDescent="0.25">
      <c r="A22" t="str">
        <f t="shared" si="0"/>
        <v>Expense</v>
      </c>
      <c r="B22">
        <v>11</v>
      </c>
      <c r="C22" t="s">
        <v>191</v>
      </c>
      <c r="D22" t="s">
        <v>191</v>
      </c>
      <c r="J22">
        <v>0</v>
      </c>
    </row>
    <row r="23" spans="1:10" x14ac:dyDescent="0.25">
      <c r="B23">
        <v>12</v>
      </c>
    </row>
    <row r="62" spans="4:4" x14ac:dyDescent="0.25">
      <c r="D62" t="s">
        <v>7</v>
      </c>
    </row>
  </sheetData>
  <autoFilter ref="A1:J62" xr:uid="{C78D0DFF-2480-4A51-9127-5E46505FF5C5}">
    <sortState xmlns:xlrd2="http://schemas.microsoft.com/office/spreadsheetml/2017/richdata2" ref="A2:J62">
      <sortCondition ref="C1:C6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44C8-05B2-4937-B402-5614508C5766}">
  <dimension ref="A1:E23"/>
  <sheetViews>
    <sheetView zoomScale="173" workbookViewId="0">
      <selection activeCell="A9" sqref="A9"/>
    </sheetView>
  </sheetViews>
  <sheetFormatPr defaultColWidth="8.85546875" defaultRowHeight="15" x14ac:dyDescent="0.25"/>
  <cols>
    <col min="1" max="1" width="30.85546875" customWidth="1"/>
    <col min="4" max="4" width="23.7109375" customWidth="1"/>
    <col min="5" max="5" width="23.42578125" bestFit="1" customWidth="1"/>
  </cols>
  <sheetData>
    <row r="1" spans="1:5" x14ac:dyDescent="0.25">
      <c r="A1" t="s">
        <v>76</v>
      </c>
      <c r="D1" s="5" t="s">
        <v>2</v>
      </c>
      <c r="E1" s="5" t="s">
        <v>101</v>
      </c>
    </row>
    <row r="2" spans="1:5" x14ac:dyDescent="0.25">
      <c r="A2" t="s">
        <v>77</v>
      </c>
      <c r="D2" t="s">
        <v>94</v>
      </c>
      <c r="E2" t="s">
        <v>85</v>
      </c>
    </row>
    <row r="3" spans="1:5" x14ac:dyDescent="0.25">
      <c r="A3" t="s">
        <v>78</v>
      </c>
      <c r="D3" t="s">
        <v>102</v>
      </c>
      <c r="E3" t="s">
        <v>84</v>
      </c>
    </row>
    <row r="4" spans="1:5" x14ac:dyDescent="0.25">
      <c r="A4" t="s">
        <v>177</v>
      </c>
      <c r="D4" t="s">
        <v>96</v>
      </c>
      <c r="E4" t="s">
        <v>81</v>
      </c>
    </row>
    <row r="5" spans="1:5" x14ac:dyDescent="0.25">
      <c r="A5" t="s">
        <v>79</v>
      </c>
      <c r="D5" t="s">
        <v>95</v>
      </c>
      <c r="E5" t="s">
        <v>79</v>
      </c>
    </row>
    <row r="6" spans="1:5" x14ac:dyDescent="0.25">
      <c r="A6" t="s">
        <v>80</v>
      </c>
      <c r="D6" t="s">
        <v>103</v>
      </c>
      <c r="E6" t="s">
        <v>84</v>
      </c>
    </row>
    <row r="7" spans="1:5" x14ac:dyDescent="0.25">
      <c r="A7" t="s">
        <v>81</v>
      </c>
      <c r="D7" t="s">
        <v>90</v>
      </c>
      <c r="E7" t="s">
        <v>78</v>
      </c>
    </row>
    <row r="8" spans="1:5" x14ac:dyDescent="0.25">
      <c r="A8" t="s">
        <v>82</v>
      </c>
      <c r="D8" t="s">
        <v>97</v>
      </c>
      <c r="E8" t="s">
        <v>88</v>
      </c>
    </row>
    <row r="9" spans="1:5" x14ac:dyDescent="0.25">
      <c r="A9" t="s">
        <v>179</v>
      </c>
      <c r="D9" t="s">
        <v>98</v>
      </c>
      <c r="E9" t="s">
        <v>88</v>
      </c>
    </row>
    <row r="10" spans="1:5" x14ac:dyDescent="0.25">
      <c r="A10" t="s">
        <v>84</v>
      </c>
      <c r="D10" t="s">
        <v>93</v>
      </c>
      <c r="E10" t="s">
        <v>86</v>
      </c>
    </row>
    <row r="11" spans="1:5" x14ac:dyDescent="0.25">
      <c r="A11" t="s">
        <v>85</v>
      </c>
      <c r="D11" t="s">
        <v>91</v>
      </c>
      <c r="E11" t="s">
        <v>88</v>
      </c>
    </row>
    <row r="12" spans="1:5" x14ac:dyDescent="0.25">
      <c r="A12" t="s">
        <v>86</v>
      </c>
      <c r="D12" t="s">
        <v>99</v>
      </c>
      <c r="E12" t="s">
        <v>81</v>
      </c>
    </row>
    <row r="13" spans="1:5" x14ac:dyDescent="0.25">
      <c r="A13" t="s">
        <v>87</v>
      </c>
      <c r="D13" t="s">
        <v>100</v>
      </c>
      <c r="E13" t="s">
        <v>105</v>
      </c>
    </row>
    <row r="14" spans="1:5" x14ac:dyDescent="0.25">
      <c r="A14" t="s">
        <v>88</v>
      </c>
      <c r="D14" t="s">
        <v>92</v>
      </c>
      <c r="E14" t="s">
        <v>86</v>
      </c>
    </row>
    <row r="15" spans="1:5" x14ac:dyDescent="0.25">
      <c r="A15" t="s">
        <v>6</v>
      </c>
      <c r="D15" t="s">
        <v>104</v>
      </c>
      <c r="E15" t="s">
        <v>81</v>
      </c>
    </row>
    <row r="16" spans="1:5" x14ac:dyDescent="0.25">
      <c r="A16" t="s">
        <v>122</v>
      </c>
      <c r="E16" t="s">
        <v>76</v>
      </c>
    </row>
    <row r="17" spans="1:5" x14ac:dyDescent="0.25">
      <c r="A17" t="s">
        <v>123</v>
      </c>
      <c r="E17" t="s">
        <v>77</v>
      </c>
    </row>
    <row r="18" spans="1:5" x14ac:dyDescent="0.25">
      <c r="A18" t="s">
        <v>124</v>
      </c>
      <c r="E18" t="s">
        <v>78</v>
      </c>
    </row>
    <row r="19" spans="1:5" x14ac:dyDescent="0.25">
      <c r="A19" t="s">
        <v>125</v>
      </c>
      <c r="D19" t="s">
        <v>76</v>
      </c>
      <c r="E19" t="s">
        <v>76</v>
      </c>
    </row>
    <row r="20" spans="1:5" x14ac:dyDescent="0.25">
      <c r="A20" t="s">
        <v>126</v>
      </c>
      <c r="D20" t="s">
        <v>77</v>
      </c>
      <c r="E20" t="s">
        <v>77</v>
      </c>
    </row>
    <row r="21" spans="1:5" x14ac:dyDescent="0.25">
      <c r="A21" t="s">
        <v>127</v>
      </c>
      <c r="E21" t="s">
        <v>78</v>
      </c>
    </row>
    <row r="22" spans="1:5" x14ac:dyDescent="0.25">
      <c r="A22" t="s">
        <v>128</v>
      </c>
    </row>
    <row r="23" spans="1:5" x14ac:dyDescent="0.25">
      <c r="A2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Budget</vt:lpstr>
      <vt:lpstr>Monthly Main</vt:lpstr>
      <vt:lpstr>Chief Monthly</vt:lpstr>
      <vt:lpstr>ExportedTransactions Main</vt:lpstr>
      <vt:lpstr>Exported Transactions Cheif</vt:lpstr>
      <vt:lpstr>Data 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Marshelle Gray</dc:creator>
  <cp:lastModifiedBy>Marshelle Gray</cp:lastModifiedBy>
  <cp:lastPrinted>2024-12-06T00:21:21Z</cp:lastPrinted>
  <dcterms:created xsi:type="dcterms:W3CDTF">2024-11-08T22:59:17Z</dcterms:created>
  <dcterms:modified xsi:type="dcterms:W3CDTF">2024-12-26T19:22:40Z</dcterms:modified>
</cp:coreProperties>
</file>